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sdra\Desktop\LICITAÇÕES 2022\P. M. DE ALTOS-PI\PREGÕES ELETRÔNICOS\004-2022 (FRETES DE VEÍCULOS)\"/>
    </mc:Choice>
  </mc:AlternateContent>
  <xr:revisionPtr revIDLastSave="0" documentId="8_{2D1DAE0E-9BE0-4AA0-B26E-BAE8565676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2" l="1"/>
  <c r="K20" i="2"/>
  <c r="V24" i="2"/>
  <c r="V22" i="2"/>
  <c r="F20" i="2" l="1"/>
  <c r="G20" i="2" s="1"/>
  <c r="F24" i="2"/>
  <c r="G24" i="2" s="1"/>
  <c r="Q22" i="2"/>
  <c r="N22" i="2"/>
  <c r="K22" i="2"/>
  <c r="F22" i="2"/>
  <c r="F13" i="2"/>
  <c r="G13" i="2" s="1"/>
  <c r="F11" i="2"/>
  <c r="F9" i="2"/>
  <c r="F7" i="2"/>
  <c r="F5" i="2"/>
  <c r="D6" i="2"/>
  <c r="D25" i="2"/>
  <c r="D24" i="2"/>
  <c r="D23" i="2"/>
  <c r="D22" i="2"/>
  <c r="D21" i="2"/>
  <c r="D20" i="2"/>
  <c r="D14" i="2"/>
  <c r="D13" i="2"/>
  <c r="K13" i="2"/>
  <c r="N13" i="2"/>
  <c r="Q13" i="2"/>
  <c r="V13" i="2"/>
  <c r="V7" i="2"/>
  <c r="V9" i="2"/>
  <c r="V11" i="2"/>
  <c r="V20" i="2"/>
  <c r="V5" i="2"/>
  <c r="Q24" i="2" l="1"/>
  <c r="N24" i="2"/>
  <c r="K24" i="2"/>
  <c r="Q7" i="2"/>
  <c r="Q9" i="2"/>
  <c r="Q11" i="2"/>
  <c r="Q5" i="2"/>
  <c r="N7" i="2"/>
  <c r="N9" i="2"/>
  <c r="N11" i="2"/>
  <c r="N5" i="2"/>
  <c r="K7" i="2"/>
  <c r="K9" i="2"/>
  <c r="K11" i="2"/>
  <c r="K5" i="2"/>
  <c r="Q15" i="2" l="1"/>
  <c r="N15" i="2"/>
  <c r="K15" i="2"/>
  <c r="D5" i="2"/>
  <c r="D8" i="2"/>
  <c r="D7" i="2"/>
  <c r="D12" i="2"/>
  <c r="D11" i="2"/>
  <c r="D10" i="2"/>
  <c r="D9" i="2"/>
  <c r="N17" i="2" l="1"/>
  <c r="N18" i="2" s="1"/>
  <c r="G5" i="2"/>
  <c r="G7" i="2"/>
  <c r="G9" i="2"/>
  <c r="G11" i="2"/>
  <c r="G15" i="2" l="1"/>
  <c r="G16" i="2" l="1"/>
  <c r="G26" i="2"/>
  <c r="G29" i="2" s="1"/>
  <c r="N20" i="2"/>
  <c r="N26" i="2" s="1"/>
  <c r="Q20" i="2"/>
  <c r="Q26" i="2" s="1"/>
  <c r="K26" i="2"/>
  <c r="L28" i="2" l="1"/>
  <c r="L29" i="2" s="1"/>
  <c r="G27" i="2"/>
  <c r="G30" i="2"/>
</calcChain>
</file>

<file path=xl/sharedStrings.xml><?xml version="1.0" encoding="utf-8"?>
<sst xmlns="http://schemas.openxmlformats.org/spreadsheetml/2006/main" count="42" uniqueCount="27">
  <si>
    <t>Rota</t>
  </si>
  <si>
    <t>Roteiro</t>
  </si>
  <si>
    <t>Preço Unitário do Quilometro Rodado</t>
  </si>
  <si>
    <t>TURNO TARDE</t>
  </si>
  <si>
    <t>TURNO MANHÃ</t>
  </si>
  <si>
    <t>VALOR TOTAL DO DIA</t>
  </si>
  <si>
    <t>VALOR TOTAL DOS 200 DIAS</t>
  </si>
  <si>
    <t>VALOR TOTAL GERAL/DIA</t>
  </si>
  <si>
    <t>VALOR TOTAL GLOBAL DOS 200 DIAS LETIVOS</t>
  </si>
  <si>
    <t>MULTIPLA</t>
  </si>
  <si>
    <t>BR</t>
  </si>
  <si>
    <t>TRABALHO EFICIENTE</t>
  </si>
  <si>
    <t>Quilômetros  Rodados</t>
  </si>
  <si>
    <t>Quilômetros Rodados (Total por Rota)</t>
  </si>
  <si>
    <t>Valor Total (Quantidade de Quilômetros x Valor Unitário do Quilometro)</t>
  </si>
  <si>
    <t>Quantidade de Professores</t>
  </si>
  <si>
    <t>Saindo de Altos (SESPÌ), passando por Brejinho, Ovelhas, chegando até Poço dos Negros</t>
  </si>
  <si>
    <t>Saindo de Altos (SESPI), passando por Prata, Juscelino, até a chegada em São Pedro</t>
  </si>
  <si>
    <t>Voltando de São Pedro, passando por Juscelino, Prata, até Altos (SESPI)</t>
  </si>
  <si>
    <t>Saindo de Altos (SESPÌ) até Quilombo</t>
  </si>
  <si>
    <t>Voltando de Quilombo até a chegada em Altos (SESPI)</t>
  </si>
  <si>
    <t>Saindo de  Altos (SESPI), indo até Bom Gosto</t>
  </si>
  <si>
    <t>Voltando de Bom Gosto, até Altos (SESPI)</t>
  </si>
  <si>
    <t>Saindo de Altos (SESPI) até Montanhas</t>
  </si>
  <si>
    <t>Voltando de Montanhas, até a chegada em Altos (SESPI)</t>
  </si>
  <si>
    <t>SOUSA</t>
  </si>
  <si>
    <t>Voltando de Poço dos Negros, passando por Ovelhas, Brejinho, até a chegada em Altos (SESPI)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</si>
</sst>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14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164" fontId="1" fillId="3" borderId="0" xfId="0" applyNumberFormat="1" applyFont="1" applyFill="1" applyBorder="1"/>
    <xf numFmtId="164" fontId="2" fillId="3" borderId="0" xfId="0" applyNumberFormat="1" applyFont="1" applyFill="1" applyBorder="1"/>
    <xf numFmtId="0" fontId="11" fillId="3" borderId="0" xfId="0" applyFont="1" applyFill="1" applyBorder="1"/>
    <xf numFmtId="164" fontId="11" fillId="3" borderId="0" xfId="0" applyNumberFormat="1" applyFont="1" applyFill="1" applyBorder="1"/>
    <xf numFmtId="164" fontId="14" fillId="3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5" fillId="0" borderId="0" xfId="0" applyFont="1" applyAlignment="1"/>
    <xf numFmtId="164" fontId="1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"/>
  <sheetViews>
    <sheetView showGridLines="0" tabSelected="1" topLeftCell="A22" zoomScale="60" zoomScaleNormal="60" workbookViewId="0">
      <selection activeCell="G20" sqref="G20:G21"/>
    </sheetView>
  </sheetViews>
  <sheetFormatPr defaultColWidth="9.109375" defaultRowHeight="39.9" customHeight="1" x14ac:dyDescent="0.35"/>
  <cols>
    <col min="1" max="1" width="7.109375" style="1" bestFit="1" customWidth="1"/>
    <col min="2" max="2" width="23.109375" style="1" customWidth="1"/>
    <col min="3" max="3" width="64.109375" style="2" customWidth="1"/>
    <col min="4" max="4" width="15.109375" style="13" customWidth="1"/>
    <col min="5" max="5" width="14.33203125" style="8" customWidth="1"/>
    <col min="6" max="6" width="22.6640625" style="14" customWidth="1"/>
    <col min="7" max="7" width="30.88671875" style="15" customWidth="1"/>
    <col min="8" max="8" width="14.88671875" style="45" hidden="1" customWidth="1"/>
    <col min="9" max="9" width="19.109375" style="31" hidden="1" customWidth="1"/>
    <col min="10" max="10" width="17.109375" style="31" hidden="1" customWidth="1"/>
    <col min="11" max="11" width="22" style="31" hidden="1" customWidth="1"/>
    <col min="12" max="12" width="14.88671875" style="31" hidden="1" customWidth="1"/>
    <col min="13" max="13" width="9.109375" style="31" hidden="1" customWidth="1"/>
    <col min="14" max="14" width="18.5546875" style="31" hidden="1" customWidth="1"/>
    <col min="15" max="16" width="9.109375" style="31" hidden="1" customWidth="1"/>
    <col min="17" max="17" width="17.6640625" style="31" hidden="1" customWidth="1"/>
    <col min="18" max="20" width="9.109375" style="31" hidden="1" customWidth="1"/>
    <col min="21" max="21" width="9.109375" style="39" hidden="1" customWidth="1"/>
    <col min="22" max="22" width="120.5546875" style="40" hidden="1" customWidth="1"/>
    <col min="23" max="16384" width="9.109375" style="39"/>
  </cols>
  <sheetData>
    <row r="1" spans="1:22" ht="39.9" customHeight="1" x14ac:dyDescent="0.45">
      <c r="A1" s="65"/>
      <c r="B1" s="65"/>
      <c r="C1" s="65"/>
      <c r="D1" s="65"/>
      <c r="E1" s="65"/>
      <c r="F1" s="65"/>
      <c r="G1" s="65"/>
      <c r="H1" s="43"/>
    </row>
    <row r="2" spans="1:22" ht="39.9" customHeight="1" x14ac:dyDescent="0.45">
      <c r="A2" s="65"/>
      <c r="B2" s="66"/>
      <c r="C2" s="66"/>
      <c r="D2" s="66"/>
      <c r="E2" s="66"/>
      <c r="F2" s="66"/>
      <c r="G2" s="66"/>
      <c r="H2" s="43"/>
    </row>
    <row r="3" spans="1:22" ht="39.9" customHeight="1" x14ac:dyDescent="0.45">
      <c r="A3" s="67" t="s">
        <v>4</v>
      </c>
      <c r="B3" s="67"/>
      <c r="C3" s="67"/>
      <c r="D3" s="67"/>
      <c r="E3" s="67"/>
      <c r="F3" s="67"/>
      <c r="G3" s="67"/>
      <c r="H3" s="43"/>
    </row>
    <row r="4" spans="1:22" ht="90.75" customHeight="1" x14ac:dyDescent="0.3">
      <c r="A4" s="27" t="s">
        <v>0</v>
      </c>
      <c r="B4" s="28" t="s">
        <v>15</v>
      </c>
      <c r="C4" s="29" t="s">
        <v>1</v>
      </c>
      <c r="D4" s="29" t="s">
        <v>12</v>
      </c>
      <c r="E4" s="29" t="s">
        <v>13</v>
      </c>
      <c r="F4" s="30" t="s">
        <v>2</v>
      </c>
      <c r="G4" s="30" t="s">
        <v>14</v>
      </c>
      <c r="H4" s="39"/>
      <c r="J4" s="31" t="s">
        <v>9</v>
      </c>
      <c r="M4" s="31" t="s">
        <v>25</v>
      </c>
      <c r="P4" s="31" t="s">
        <v>11</v>
      </c>
    </row>
    <row r="5" spans="1:22" ht="39.9" customHeight="1" x14ac:dyDescent="0.3">
      <c r="A5" s="50">
        <v>1</v>
      </c>
      <c r="B5" s="50">
        <v>6</v>
      </c>
      <c r="C5" s="20" t="s">
        <v>16</v>
      </c>
      <c r="D5" s="21">
        <f>E5/2</f>
        <v>24.8</v>
      </c>
      <c r="E5" s="50">
        <v>49.6</v>
      </c>
      <c r="F5" s="52">
        <f>AVERAGE(J5,M5,P5)</f>
        <v>10.486666666666666</v>
      </c>
      <c r="G5" s="52">
        <f>E5*F5</f>
        <v>520.13866666666672</v>
      </c>
      <c r="H5" s="39"/>
      <c r="J5" s="38">
        <v>10.64</v>
      </c>
      <c r="K5" s="38">
        <f>E5*J5</f>
        <v>527.74400000000003</v>
      </c>
      <c r="L5" s="32"/>
      <c r="M5" s="38">
        <v>10.039999999999999</v>
      </c>
      <c r="N5" s="38">
        <f>E5*M5</f>
        <v>497.98399999999998</v>
      </c>
      <c r="O5" s="38"/>
      <c r="P5" s="38">
        <v>10.78</v>
      </c>
      <c r="Q5" s="38">
        <f>E5*P5</f>
        <v>534.68799999999999</v>
      </c>
      <c r="V5" s="40" t="str">
        <f>C5&amp;" x "&amp;C6</f>
        <v>Saindo de Altos (SESPÌ), passando por Brejinho, Ovelhas, chegando até Poço dos Negros x Voltando de Poço dos Negros, passando por Ovelhas, Brejinho, até a chegada em Altos (SESPI)</v>
      </c>
    </row>
    <row r="6" spans="1:22" ht="39.9" customHeight="1" x14ac:dyDescent="0.3">
      <c r="A6" s="51"/>
      <c r="B6" s="51"/>
      <c r="C6" s="22" t="s">
        <v>26</v>
      </c>
      <c r="D6" s="21">
        <f>E5/2</f>
        <v>24.8</v>
      </c>
      <c r="E6" s="51"/>
      <c r="F6" s="53"/>
      <c r="G6" s="53"/>
      <c r="H6" s="39"/>
      <c r="J6" s="38"/>
      <c r="K6" s="38"/>
      <c r="L6" s="32"/>
      <c r="M6" s="38"/>
      <c r="N6" s="38"/>
      <c r="O6" s="38"/>
      <c r="P6" s="38"/>
      <c r="Q6" s="38"/>
    </row>
    <row r="7" spans="1:22" ht="39.9" customHeight="1" x14ac:dyDescent="0.3">
      <c r="A7" s="54">
        <v>2</v>
      </c>
      <c r="B7" s="54">
        <v>10</v>
      </c>
      <c r="C7" s="23" t="s">
        <v>17</v>
      </c>
      <c r="D7" s="24">
        <f>E7/2</f>
        <v>39</v>
      </c>
      <c r="E7" s="54">
        <v>78</v>
      </c>
      <c r="F7" s="59">
        <f>AVERAGE(J7,M7,P7)</f>
        <v>7.8466666666666667</v>
      </c>
      <c r="G7" s="59">
        <f t="shared" ref="G7" si="0">E7*F7</f>
        <v>612.04</v>
      </c>
      <c r="H7" s="39"/>
      <c r="J7" s="38">
        <v>7.89</v>
      </c>
      <c r="K7" s="38">
        <f t="shared" ref="K7" si="1">E7*J7</f>
        <v>615.41999999999996</v>
      </c>
      <c r="L7" s="32"/>
      <c r="M7" s="38">
        <v>7.66</v>
      </c>
      <c r="N7" s="38">
        <f t="shared" ref="N7" si="2">E7*M7</f>
        <v>597.48</v>
      </c>
      <c r="O7" s="38"/>
      <c r="P7" s="38">
        <v>7.99</v>
      </c>
      <c r="Q7" s="38">
        <f t="shared" ref="Q7" si="3">E7*P7</f>
        <v>623.22</v>
      </c>
      <c r="V7" s="40" t="str">
        <f t="shared" ref="V7:V24" si="4">C7&amp;" x "&amp;C8</f>
        <v>Saindo de Altos (SESPI), passando por Prata, Juscelino, até a chegada em São Pedro x Voltando de São Pedro, passando por Juscelino, Prata, até Altos (SESPI)</v>
      </c>
    </row>
    <row r="8" spans="1:22" ht="39.9" customHeight="1" x14ac:dyDescent="0.3">
      <c r="A8" s="55"/>
      <c r="B8" s="55"/>
      <c r="C8" s="23" t="s">
        <v>18</v>
      </c>
      <c r="D8" s="24">
        <f>E7/2</f>
        <v>39</v>
      </c>
      <c r="E8" s="55"/>
      <c r="F8" s="60"/>
      <c r="G8" s="60"/>
      <c r="H8" s="39"/>
      <c r="J8" s="38"/>
      <c r="K8" s="38"/>
      <c r="L8" s="32"/>
      <c r="M8" s="38"/>
      <c r="N8" s="38"/>
      <c r="O8" s="38"/>
      <c r="P8" s="38"/>
      <c r="Q8" s="38"/>
    </row>
    <row r="9" spans="1:22" ht="39.9" customHeight="1" x14ac:dyDescent="0.3">
      <c r="A9" s="50">
        <v>3</v>
      </c>
      <c r="B9" s="50">
        <v>9</v>
      </c>
      <c r="C9" s="20" t="s">
        <v>19</v>
      </c>
      <c r="D9" s="21">
        <f>E9/2</f>
        <v>20.2</v>
      </c>
      <c r="E9" s="50">
        <v>40.4</v>
      </c>
      <c r="F9" s="52">
        <f>AVERAGE(J9,M9,P9)</f>
        <v>11.713333333333333</v>
      </c>
      <c r="G9" s="52">
        <f t="shared" ref="G9" si="5">E9*F9</f>
        <v>473.21866666666665</v>
      </c>
      <c r="H9" s="39"/>
      <c r="J9" s="38">
        <v>11.75</v>
      </c>
      <c r="K9" s="38">
        <f t="shared" ref="K9" si="6">E9*J9</f>
        <v>474.7</v>
      </c>
      <c r="L9" s="32"/>
      <c r="M9" s="38">
        <v>11.53</v>
      </c>
      <c r="N9" s="38">
        <f t="shared" ref="N9" si="7">E9*M9</f>
        <v>465.81199999999995</v>
      </c>
      <c r="O9" s="38"/>
      <c r="P9" s="38">
        <v>11.86</v>
      </c>
      <c r="Q9" s="38">
        <f t="shared" ref="Q9" si="8">E9*P9</f>
        <v>479.14399999999995</v>
      </c>
      <c r="V9" s="40" t="str">
        <f t="shared" si="4"/>
        <v>Saindo de Altos (SESPÌ) até Quilombo x Voltando de Quilombo até a chegada em Altos (SESPI)</v>
      </c>
    </row>
    <row r="10" spans="1:22" ht="39.9" customHeight="1" x14ac:dyDescent="0.3">
      <c r="A10" s="51"/>
      <c r="B10" s="51"/>
      <c r="C10" s="20" t="s">
        <v>20</v>
      </c>
      <c r="D10" s="21">
        <f>E9/2</f>
        <v>20.2</v>
      </c>
      <c r="E10" s="51"/>
      <c r="F10" s="53"/>
      <c r="G10" s="53"/>
      <c r="H10" s="39"/>
      <c r="J10" s="38"/>
      <c r="K10" s="38"/>
      <c r="L10" s="32"/>
      <c r="M10" s="38"/>
      <c r="N10" s="38"/>
      <c r="O10" s="38"/>
      <c r="P10" s="38"/>
      <c r="Q10" s="38"/>
    </row>
    <row r="11" spans="1:22" ht="39.9" customHeight="1" x14ac:dyDescent="0.3">
      <c r="A11" s="54">
        <v>4</v>
      </c>
      <c r="B11" s="54">
        <v>10</v>
      </c>
      <c r="C11" s="23" t="s">
        <v>21</v>
      </c>
      <c r="D11" s="24">
        <f>E11/2</f>
        <v>20.9</v>
      </c>
      <c r="E11" s="54">
        <v>41.8</v>
      </c>
      <c r="F11" s="59">
        <f>AVERAGE(J11,M11,P11)</f>
        <v>11.493333333333334</v>
      </c>
      <c r="G11" s="59">
        <f t="shared" ref="G11" si="9">E11*F11</f>
        <v>480.42133333333334</v>
      </c>
      <c r="H11" s="39"/>
      <c r="J11" s="38">
        <v>11.56</v>
      </c>
      <c r="K11" s="38">
        <f t="shared" ref="K11" si="10">E11*J11</f>
        <v>483.20799999999997</v>
      </c>
      <c r="L11" s="32"/>
      <c r="M11" s="38">
        <v>11.26</v>
      </c>
      <c r="N11" s="38">
        <f t="shared" ref="N11" si="11">E11*M11</f>
        <v>470.66799999999995</v>
      </c>
      <c r="O11" s="38"/>
      <c r="P11" s="38">
        <v>11.66</v>
      </c>
      <c r="Q11" s="38">
        <f t="shared" ref="Q11" si="12">E11*P11</f>
        <v>487.38799999999998</v>
      </c>
      <c r="V11" s="40" t="str">
        <f t="shared" si="4"/>
        <v>Saindo de  Altos (SESPI), indo até Bom Gosto x Voltando de Bom Gosto, até Altos (SESPI)</v>
      </c>
    </row>
    <row r="12" spans="1:22" ht="39.9" customHeight="1" x14ac:dyDescent="0.3">
      <c r="A12" s="55"/>
      <c r="B12" s="55"/>
      <c r="C12" s="23" t="s">
        <v>22</v>
      </c>
      <c r="D12" s="24">
        <f>E11/2</f>
        <v>20.9</v>
      </c>
      <c r="E12" s="55"/>
      <c r="F12" s="60"/>
      <c r="G12" s="60"/>
      <c r="H12" s="39"/>
      <c r="J12" s="38"/>
      <c r="K12" s="38"/>
      <c r="L12" s="32"/>
      <c r="M12" s="38"/>
      <c r="N12" s="38"/>
      <c r="O12" s="38"/>
      <c r="P12" s="38"/>
      <c r="Q12" s="38"/>
    </row>
    <row r="13" spans="1:22" ht="39.9" customHeight="1" x14ac:dyDescent="0.3">
      <c r="A13" s="50">
        <v>5</v>
      </c>
      <c r="B13" s="50">
        <v>11</v>
      </c>
      <c r="C13" s="20" t="s">
        <v>23</v>
      </c>
      <c r="D13" s="21">
        <f>E13/2</f>
        <v>11.2</v>
      </c>
      <c r="E13" s="50">
        <v>22.4</v>
      </c>
      <c r="F13" s="52">
        <f>AVERAGE(J13,M13,P13)</f>
        <v>18.063333333333333</v>
      </c>
      <c r="G13" s="52">
        <f>E13*F13</f>
        <v>404.61866666666663</v>
      </c>
      <c r="H13" s="39"/>
      <c r="J13" s="38">
        <v>18.05</v>
      </c>
      <c r="K13" s="38">
        <f t="shared" ref="K13" si="13">E13*J13</f>
        <v>404.32</v>
      </c>
      <c r="L13" s="32"/>
      <c r="M13" s="38">
        <v>17.989999999999998</v>
      </c>
      <c r="N13" s="38">
        <f t="shared" ref="N13" si="14">E13*M13</f>
        <v>402.97599999999994</v>
      </c>
      <c r="O13" s="38"/>
      <c r="P13" s="38">
        <v>18.149999999999999</v>
      </c>
      <c r="Q13" s="38">
        <f t="shared" ref="Q13" si="15">E13*P13</f>
        <v>406.55999999999995</v>
      </c>
      <c r="V13" s="40" t="str">
        <f t="shared" si="4"/>
        <v>Saindo de Altos (SESPI) até Montanhas x Voltando de Montanhas, até a chegada em Altos (SESPI)</v>
      </c>
    </row>
    <row r="14" spans="1:22" ht="39.9" customHeight="1" x14ac:dyDescent="0.3">
      <c r="A14" s="51"/>
      <c r="B14" s="51"/>
      <c r="C14" s="20" t="s">
        <v>24</v>
      </c>
      <c r="D14" s="21">
        <f>E13/2</f>
        <v>11.2</v>
      </c>
      <c r="E14" s="51"/>
      <c r="F14" s="53"/>
      <c r="G14" s="53"/>
      <c r="H14" s="39"/>
      <c r="J14" s="38"/>
      <c r="K14" s="38"/>
      <c r="L14" s="32"/>
      <c r="M14" s="38"/>
      <c r="N14" s="38"/>
      <c r="O14" s="38"/>
      <c r="P14" s="38"/>
      <c r="Q14" s="38"/>
    </row>
    <row r="15" spans="1:22" ht="39.9" customHeight="1" x14ac:dyDescent="0.3">
      <c r="A15" s="63" t="s">
        <v>5</v>
      </c>
      <c r="B15" s="63"/>
      <c r="C15" s="63"/>
      <c r="D15" s="63"/>
      <c r="E15" s="63"/>
      <c r="F15" s="63"/>
      <c r="G15" s="16">
        <f>SUM(G5:G14)</f>
        <v>2490.4373333333333</v>
      </c>
      <c r="H15" s="39"/>
      <c r="J15" s="33"/>
      <c r="K15" s="34">
        <f>SUM(K5:K14)</f>
        <v>2505.3920000000003</v>
      </c>
      <c r="N15" s="34">
        <f>SUM(N5:N14)</f>
        <v>2434.9199999999996</v>
      </c>
      <c r="Q15" s="34">
        <f>SUM(Q5:Q14)</f>
        <v>2531</v>
      </c>
    </row>
    <row r="16" spans="1:22" ht="39.9" customHeight="1" x14ac:dyDescent="0.3">
      <c r="A16" s="63" t="s">
        <v>6</v>
      </c>
      <c r="B16" s="63"/>
      <c r="C16" s="63"/>
      <c r="D16" s="63"/>
      <c r="E16" s="63"/>
      <c r="F16" s="63"/>
      <c r="G16" s="16">
        <f>G15*200</f>
        <v>498087.46666666667</v>
      </c>
      <c r="H16" s="39"/>
      <c r="J16" s="35"/>
    </row>
    <row r="17" spans="1:22" ht="39.9" customHeight="1" x14ac:dyDescent="0.3">
      <c r="A17" s="3"/>
      <c r="B17" s="3"/>
      <c r="C17" s="4"/>
      <c r="D17" s="5"/>
      <c r="E17" s="6"/>
      <c r="F17" s="7"/>
      <c r="G17" s="7"/>
      <c r="H17" s="39"/>
      <c r="N17" s="35">
        <f>SUM(K15,N15,Q15)</f>
        <v>7471.3119999999999</v>
      </c>
    </row>
    <row r="18" spans="1:22" ht="39.9" customHeight="1" x14ac:dyDescent="0.3">
      <c r="A18" s="63" t="s">
        <v>3</v>
      </c>
      <c r="B18" s="63"/>
      <c r="C18" s="63"/>
      <c r="D18" s="63"/>
      <c r="E18" s="63"/>
      <c r="F18" s="63"/>
      <c r="G18" s="63"/>
      <c r="H18" s="39"/>
      <c r="N18" s="35">
        <f>N17/3</f>
        <v>2490.4373333333333</v>
      </c>
    </row>
    <row r="19" spans="1:22" ht="99.75" customHeight="1" x14ac:dyDescent="0.3">
      <c r="A19" s="27" t="s">
        <v>0</v>
      </c>
      <c r="B19" s="28" t="s">
        <v>15</v>
      </c>
      <c r="C19" s="29" t="s">
        <v>1</v>
      </c>
      <c r="D19" s="29" t="s">
        <v>12</v>
      </c>
      <c r="E19" s="29" t="s">
        <v>13</v>
      </c>
      <c r="F19" s="30" t="s">
        <v>2</v>
      </c>
      <c r="G19" s="30" t="s">
        <v>14</v>
      </c>
      <c r="H19" s="39"/>
      <c r="M19" s="31" t="s">
        <v>10</v>
      </c>
    </row>
    <row r="20" spans="1:22" ht="39.9" customHeight="1" x14ac:dyDescent="0.3">
      <c r="A20" s="54">
        <v>1</v>
      </c>
      <c r="B20" s="54">
        <v>6</v>
      </c>
      <c r="C20" s="23" t="s">
        <v>17</v>
      </c>
      <c r="D20" s="26">
        <f>E20/2</f>
        <v>39</v>
      </c>
      <c r="E20" s="54">
        <v>78</v>
      </c>
      <c r="F20" s="59">
        <f>AVERAGE(J20,M20,P20)</f>
        <v>7.8466666666666667</v>
      </c>
      <c r="G20" s="59">
        <f t="shared" ref="G20" si="16">E20*F20</f>
        <v>612.04</v>
      </c>
      <c r="H20" s="39"/>
      <c r="J20" s="38">
        <v>7.89</v>
      </c>
      <c r="K20" s="38">
        <f>E20*J20</f>
        <v>615.41999999999996</v>
      </c>
      <c r="L20" s="38"/>
      <c r="M20" s="38">
        <v>7.66</v>
      </c>
      <c r="N20" s="38">
        <f>E20*M20</f>
        <v>597.48</v>
      </c>
      <c r="O20" s="38"/>
      <c r="P20" s="38">
        <v>7.99</v>
      </c>
      <c r="Q20" s="38">
        <f>E20*P20</f>
        <v>623.22</v>
      </c>
      <c r="V20" s="40" t="str">
        <f t="shared" si="4"/>
        <v>Saindo de Altos (SESPI), passando por Prata, Juscelino, até a chegada em São Pedro x Voltando de São Pedro, passando por Juscelino, Prata, até Altos (SESPI)</v>
      </c>
    </row>
    <row r="21" spans="1:22" ht="39.9" customHeight="1" x14ac:dyDescent="0.3">
      <c r="A21" s="55"/>
      <c r="B21" s="55"/>
      <c r="C21" s="23" t="s">
        <v>18</v>
      </c>
      <c r="D21" s="26">
        <f>E20/2</f>
        <v>39</v>
      </c>
      <c r="E21" s="55"/>
      <c r="F21" s="60"/>
      <c r="G21" s="60"/>
      <c r="H21" s="39"/>
      <c r="J21" s="38"/>
      <c r="K21" s="38"/>
      <c r="L21" s="38"/>
      <c r="M21" s="38"/>
      <c r="N21" s="38"/>
      <c r="O21" s="38"/>
      <c r="P21" s="38"/>
      <c r="Q21" s="38"/>
    </row>
    <row r="22" spans="1:22" ht="39.9" customHeight="1" x14ac:dyDescent="0.3">
      <c r="A22" s="48">
        <v>2</v>
      </c>
      <c r="B22" s="48">
        <v>8</v>
      </c>
      <c r="C22" s="20" t="s">
        <v>19</v>
      </c>
      <c r="D22" s="25">
        <f>E22/2</f>
        <v>20.2</v>
      </c>
      <c r="E22" s="50">
        <v>40.4</v>
      </c>
      <c r="F22" s="52">
        <f>AVERAGE(J22,M22,P22)</f>
        <v>11.76</v>
      </c>
      <c r="G22" s="52">
        <f>E22*F22</f>
        <v>475.10399999999998</v>
      </c>
      <c r="H22" s="39"/>
      <c r="J22" s="38">
        <v>11.75</v>
      </c>
      <c r="K22" s="38">
        <f>E22*J22</f>
        <v>474.7</v>
      </c>
      <c r="L22" s="38"/>
      <c r="M22" s="38">
        <v>11.53</v>
      </c>
      <c r="N22" s="38">
        <f>E22*M22</f>
        <v>465.81199999999995</v>
      </c>
      <c r="O22" s="38"/>
      <c r="P22" s="38">
        <v>12</v>
      </c>
      <c r="Q22" s="38">
        <f>E22*P22</f>
        <v>484.79999999999995</v>
      </c>
      <c r="V22" s="40" t="str">
        <f t="shared" si="4"/>
        <v>Saindo de Altos (SESPÌ) até Quilombo x Voltando de Quilombo até a chegada em Altos (SESPI)</v>
      </c>
    </row>
    <row r="23" spans="1:22" ht="39.9" customHeight="1" x14ac:dyDescent="0.3">
      <c r="A23" s="49"/>
      <c r="B23" s="49"/>
      <c r="C23" s="20" t="s">
        <v>20</v>
      </c>
      <c r="D23" s="25">
        <f>E22/2</f>
        <v>20.2</v>
      </c>
      <c r="E23" s="51"/>
      <c r="F23" s="53"/>
      <c r="G23" s="53"/>
      <c r="H23" s="39"/>
      <c r="J23" s="38"/>
      <c r="K23" s="38"/>
      <c r="L23" s="38"/>
      <c r="M23" s="38"/>
      <c r="N23" s="38"/>
      <c r="O23" s="38"/>
      <c r="P23" s="38"/>
      <c r="Q23" s="38"/>
    </row>
    <row r="24" spans="1:22" ht="39.9" customHeight="1" x14ac:dyDescent="0.3">
      <c r="A24" s="58">
        <v>3</v>
      </c>
      <c r="B24" s="58">
        <v>7</v>
      </c>
      <c r="C24" s="46" t="s">
        <v>23</v>
      </c>
      <c r="D24" s="47">
        <f>E24/2</f>
        <v>11.2</v>
      </c>
      <c r="E24" s="61">
        <v>22.4</v>
      </c>
      <c r="F24" s="56">
        <f>AVERAGE(J24,M24,P24)</f>
        <v>18.063333333333333</v>
      </c>
      <c r="G24" s="56">
        <f>E24*F24</f>
        <v>404.61866666666663</v>
      </c>
      <c r="H24" s="39"/>
      <c r="J24" s="38">
        <v>18.05</v>
      </c>
      <c r="K24" s="38">
        <f>E24*J24</f>
        <v>404.32</v>
      </c>
      <c r="L24" s="38"/>
      <c r="M24" s="38">
        <v>17.989999999999998</v>
      </c>
      <c r="N24" s="38">
        <f>E24*M24</f>
        <v>402.97599999999994</v>
      </c>
      <c r="O24" s="38"/>
      <c r="P24" s="38">
        <v>18.149999999999999</v>
      </c>
      <c r="Q24" s="38">
        <f>E24*P24</f>
        <v>406.55999999999995</v>
      </c>
      <c r="V24" s="40" t="str">
        <f t="shared" si="4"/>
        <v>Saindo de Altos (SESPI) até Montanhas x Voltando de Montanhas, até a chegada em Altos (SESPI)</v>
      </c>
    </row>
    <row r="25" spans="1:22" ht="39.9" customHeight="1" x14ac:dyDescent="0.3">
      <c r="A25" s="58"/>
      <c r="B25" s="58"/>
      <c r="C25" s="46" t="s">
        <v>24</v>
      </c>
      <c r="D25" s="47">
        <f>E24/2</f>
        <v>11.2</v>
      </c>
      <c r="E25" s="62"/>
      <c r="F25" s="57"/>
      <c r="G25" s="57"/>
      <c r="H25" s="39"/>
      <c r="J25" s="38"/>
      <c r="K25" s="38"/>
      <c r="L25" s="38"/>
      <c r="M25" s="38"/>
      <c r="N25" s="38"/>
      <c r="O25" s="38"/>
      <c r="P25" s="38"/>
      <c r="Q25" s="38"/>
    </row>
    <row r="26" spans="1:22" ht="39.9" customHeight="1" x14ac:dyDescent="0.3">
      <c r="A26" s="63" t="s">
        <v>5</v>
      </c>
      <c r="B26" s="63"/>
      <c r="C26" s="63"/>
      <c r="D26" s="63"/>
      <c r="E26" s="63"/>
      <c r="F26" s="63"/>
      <c r="G26" s="17">
        <f>SUM(G20:G25)</f>
        <v>1491.7626666666665</v>
      </c>
      <c r="H26" s="39"/>
      <c r="K26" s="34">
        <f>SUM(K20:K25)</f>
        <v>1494.4399999999998</v>
      </c>
      <c r="N26" s="34">
        <f>SUM(N20:N25)</f>
        <v>1466.2679999999998</v>
      </c>
      <c r="Q26" s="34">
        <f>SUM(Q20:Q25)</f>
        <v>1514.58</v>
      </c>
    </row>
    <row r="27" spans="1:22" ht="39.9" customHeight="1" x14ac:dyDescent="0.3">
      <c r="A27" s="63" t="s">
        <v>6</v>
      </c>
      <c r="B27" s="63"/>
      <c r="C27" s="63"/>
      <c r="D27" s="63"/>
      <c r="E27" s="63"/>
      <c r="F27" s="63"/>
      <c r="G27" s="17">
        <f>G26*200</f>
        <v>298352.53333333333</v>
      </c>
      <c r="H27" s="39"/>
    </row>
    <row r="28" spans="1:22" s="41" customFormat="1" ht="39.9" customHeight="1" x14ac:dyDescent="0.35">
      <c r="A28" s="8"/>
      <c r="B28" s="8"/>
      <c r="C28" s="9"/>
      <c r="D28" s="10"/>
      <c r="E28" s="8"/>
      <c r="F28" s="11"/>
      <c r="G28" s="12"/>
      <c r="H28" s="44"/>
      <c r="I28" s="36"/>
      <c r="J28" s="36"/>
      <c r="K28" s="37"/>
      <c r="L28" s="37">
        <f>SUM(K26,N26,Q26)</f>
        <v>4475.2879999999996</v>
      </c>
      <c r="M28" s="36"/>
      <c r="N28" s="36"/>
      <c r="O28" s="36"/>
      <c r="P28" s="36"/>
      <c r="Q28" s="36"/>
      <c r="R28" s="36"/>
      <c r="S28" s="36"/>
      <c r="T28" s="36"/>
      <c r="V28" s="42"/>
    </row>
    <row r="29" spans="1:22" s="41" customFormat="1" ht="39.9" customHeight="1" x14ac:dyDescent="0.4">
      <c r="A29" s="64" t="s">
        <v>7</v>
      </c>
      <c r="B29" s="64"/>
      <c r="C29" s="64"/>
      <c r="D29" s="64"/>
      <c r="E29" s="64"/>
      <c r="F29" s="64"/>
      <c r="G29" s="18">
        <f>SUM(G15,G26)</f>
        <v>3982.2</v>
      </c>
      <c r="H29" s="44"/>
      <c r="I29" s="36"/>
      <c r="J29" s="36"/>
      <c r="K29" s="37"/>
      <c r="L29" s="37">
        <f>L28/3</f>
        <v>1491.7626666666665</v>
      </c>
      <c r="M29" s="36"/>
      <c r="N29" s="36"/>
      <c r="O29" s="36"/>
      <c r="P29" s="36"/>
      <c r="Q29" s="36"/>
      <c r="R29" s="36"/>
      <c r="S29" s="36"/>
      <c r="T29" s="36"/>
      <c r="V29" s="42"/>
    </row>
    <row r="30" spans="1:22" s="41" customFormat="1" ht="39.9" customHeight="1" x14ac:dyDescent="0.45">
      <c r="A30" s="64" t="s">
        <v>8</v>
      </c>
      <c r="B30" s="64"/>
      <c r="C30" s="64"/>
      <c r="D30" s="64"/>
      <c r="E30" s="64"/>
      <c r="F30" s="64"/>
      <c r="G30" s="19">
        <f>SUM(G29*200)</f>
        <v>796440</v>
      </c>
      <c r="H30" s="44"/>
      <c r="I30" s="37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V30" s="42"/>
    </row>
    <row r="31" spans="1:22" s="41" customFormat="1" ht="39.9" customHeight="1" x14ac:dyDescent="0.35">
      <c r="A31" s="8"/>
      <c r="B31" s="8"/>
      <c r="C31" s="9"/>
      <c r="D31" s="10"/>
      <c r="E31" s="8"/>
      <c r="F31" s="11"/>
      <c r="G31" s="12"/>
      <c r="H31" s="44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V31" s="42"/>
    </row>
  </sheetData>
  <mergeCells count="50">
    <mergeCell ref="A29:F29"/>
    <mergeCell ref="A30:F30"/>
    <mergeCell ref="A1:G1"/>
    <mergeCell ref="A2:G2"/>
    <mergeCell ref="A3:G3"/>
    <mergeCell ref="E11:E12"/>
    <mergeCell ref="E13:E14"/>
    <mergeCell ref="A26:F26"/>
    <mergeCell ref="A27:F27"/>
    <mergeCell ref="F20:F21"/>
    <mergeCell ref="F24:F25"/>
    <mergeCell ref="G5:G6"/>
    <mergeCell ref="G7:G8"/>
    <mergeCell ref="G9:G10"/>
    <mergeCell ref="G11:G12"/>
    <mergeCell ref="G20:G21"/>
    <mergeCell ref="G24:G25"/>
    <mergeCell ref="A24:A25"/>
    <mergeCell ref="A20:A21"/>
    <mergeCell ref="B24:B25"/>
    <mergeCell ref="F5:F6"/>
    <mergeCell ref="F7:F8"/>
    <mergeCell ref="F9:F10"/>
    <mergeCell ref="F11:F12"/>
    <mergeCell ref="E20:E21"/>
    <mergeCell ref="E24:E25"/>
    <mergeCell ref="A18:G18"/>
    <mergeCell ref="A15:F15"/>
    <mergeCell ref="A16:F16"/>
    <mergeCell ref="E5:E6"/>
    <mergeCell ref="E7:E8"/>
    <mergeCell ref="E9:E10"/>
    <mergeCell ref="A9:A10"/>
    <mergeCell ref="A13:A14"/>
    <mergeCell ref="A11:A12"/>
    <mergeCell ref="A5:A6"/>
    <mergeCell ref="A7:A8"/>
    <mergeCell ref="B5:B6"/>
    <mergeCell ref="B7:B8"/>
    <mergeCell ref="B9:B10"/>
    <mergeCell ref="B11:B12"/>
    <mergeCell ref="B13:B14"/>
    <mergeCell ref="A22:A23"/>
    <mergeCell ref="B22:B23"/>
    <mergeCell ref="E22:E23"/>
    <mergeCell ref="F22:F23"/>
    <mergeCell ref="G13:G14"/>
    <mergeCell ref="F13:F14"/>
    <mergeCell ref="G22:G23"/>
    <mergeCell ref="B20:B21"/>
  </mergeCells>
  <printOptions horizontalCentered="1"/>
  <pageMargins left="0.11811023622047245" right="0.11811023622047245" top="0.59055118110236227" bottom="0.39370078740157483" header="0.11811023622047245" footer="0.31496062992125984"/>
  <pageSetup paperSize="9" scale="8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Antenor</dc:creator>
  <cp:lastModifiedBy>Esdras Coelho</cp:lastModifiedBy>
  <cp:lastPrinted>2022-03-18T22:42:57Z</cp:lastPrinted>
  <dcterms:created xsi:type="dcterms:W3CDTF">2018-05-10T20:24:01Z</dcterms:created>
  <dcterms:modified xsi:type="dcterms:W3CDTF">2022-03-18T23:24:17Z</dcterms:modified>
</cp:coreProperties>
</file>