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esdra\Desktop\LICITAÇÕES 2022\P. M. DE ALTOS-PI\PREGÕES ELETRÔNICOS\002-2022 (TRANSPOR ESCOLAR)\"/>
    </mc:Choice>
  </mc:AlternateContent>
  <xr:revisionPtr revIDLastSave="0" documentId="8_{CC55A544-DC2F-4AFF-B013-21E8E96D33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ilha1" sheetId="2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7" i="2" l="1"/>
  <c r="W9" i="2"/>
  <c r="W11" i="2"/>
  <c r="W13" i="2"/>
  <c r="W15" i="2"/>
  <c r="W17" i="2"/>
  <c r="W19" i="2"/>
  <c r="W21" i="2"/>
  <c r="W23" i="2"/>
  <c r="W25" i="2"/>
  <c r="W27" i="2"/>
  <c r="W29" i="2"/>
  <c r="W31" i="2"/>
  <c r="W38" i="2"/>
  <c r="W40" i="2"/>
  <c r="W47" i="2"/>
  <c r="W49" i="2"/>
  <c r="W51" i="2"/>
  <c r="W53" i="2"/>
  <c r="W55" i="2"/>
  <c r="W57" i="2"/>
  <c r="W59" i="2"/>
  <c r="W61" i="2"/>
  <c r="W63" i="2"/>
  <c r="W65" i="2"/>
  <c r="W67" i="2"/>
  <c r="W69" i="2"/>
  <c r="W71" i="2"/>
  <c r="W73" i="2"/>
  <c r="W5" i="2"/>
  <c r="R49" i="2" l="1"/>
  <c r="R51" i="2"/>
  <c r="R53" i="2"/>
  <c r="R55" i="2"/>
  <c r="R57" i="2"/>
  <c r="R59" i="2"/>
  <c r="R61" i="2"/>
  <c r="R63" i="2"/>
  <c r="R65" i="2"/>
  <c r="R67" i="2"/>
  <c r="R69" i="2"/>
  <c r="R71" i="2"/>
  <c r="R73" i="2"/>
  <c r="R47" i="2"/>
  <c r="O49" i="2"/>
  <c r="O51" i="2"/>
  <c r="O53" i="2"/>
  <c r="O55" i="2"/>
  <c r="O57" i="2"/>
  <c r="O59" i="2"/>
  <c r="O61" i="2"/>
  <c r="O63" i="2"/>
  <c r="O65" i="2"/>
  <c r="O67" i="2"/>
  <c r="O69" i="2"/>
  <c r="O71" i="2"/>
  <c r="O73" i="2"/>
  <c r="O47" i="2"/>
  <c r="L49" i="2"/>
  <c r="L51" i="2"/>
  <c r="L53" i="2"/>
  <c r="L55" i="2"/>
  <c r="L75" i="2" s="1"/>
  <c r="L57" i="2"/>
  <c r="L59" i="2"/>
  <c r="L61" i="2"/>
  <c r="L63" i="2"/>
  <c r="L65" i="2"/>
  <c r="L67" i="2"/>
  <c r="L69" i="2"/>
  <c r="L71" i="2"/>
  <c r="L73" i="2"/>
  <c r="L47" i="2"/>
  <c r="G40" i="2"/>
  <c r="G49" i="2"/>
  <c r="H49" i="2" s="1"/>
  <c r="G51" i="2"/>
  <c r="H51" i="2" s="1"/>
  <c r="G53" i="2"/>
  <c r="H53" i="2" s="1"/>
  <c r="G55" i="2"/>
  <c r="G57" i="2"/>
  <c r="H57" i="2" s="1"/>
  <c r="G59" i="2"/>
  <c r="H59" i="2" s="1"/>
  <c r="G61" i="2"/>
  <c r="H61" i="2" s="1"/>
  <c r="G63" i="2"/>
  <c r="H63" i="2" s="1"/>
  <c r="G65" i="2"/>
  <c r="H65" i="2" s="1"/>
  <c r="G67" i="2"/>
  <c r="H67" i="2" s="1"/>
  <c r="G69" i="2"/>
  <c r="H69" i="2" s="1"/>
  <c r="G71" i="2"/>
  <c r="H71" i="2" s="1"/>
  <c r="G73" i="2"/>
  <c r="H73" i="2" s="1"/>
  <c r="G47" i="2"/>
  <c r="H47" i="2" s="1"/>
  <c r="R40" i="2"/>
  <c r="R38" i="2"/>
  <c r="R42" i="2" s="1"/>
  <c r="O40" i="2"/>
  <c r="O38" i="2"/>
  <c r="O42" i="2" s="1"/>
  <c r="G38" i="2"/>
  <c r="L40" i="2"/>
  <c r="L42" i="2" s="1"/>
  <c r="L38" i="2"/>
  <c r="R7" i="2"/>
  <c r="R9" i="2"/>
  <c r="R11" i="2"/>
  <c r="R13" i="2"/>
  <c r="R33" i="2" s="1"/>
  <c r="R15" i="2"/>
  <c r="R17" i="2"/>
  <c r="R19" i="2"/>
  <c r="R21" i="2"/>
  <c r="R23" i="2"/>
  <c r="R25" i="2"/>
  <c r="R27" i="2"/>
  <c r="R29" i="2"/>
  <c r="R31" i="2"/>
  <c r="R5" i="2"/>
  <c r="O7" i="2"/>
  <c r="O9" i="2"/>
  <c r="O11" i="2"/>
  <c r="O13" i="2"/>
  <c r="O15" i="2"/>
  <c r="O17" i="2"/>
  <c r="O19" i="2"/>
  <c r="O21" i="2"/>
  <c r="O23" i="2"/>
  <c r="O25" i="2"/>
  <c r="O27" i="2"/>
  <c r="O29" i="2"/>
  <c r="O31" i="2"/>
  <c r="O5" i="2"/>
  <c r="O33" i="2" s="1"/>
  <c r="L7" i="2"/>
  <c r="L9" i="2"/>
  <c r="L11" i="2"/>
  <c r="L13" i="2"/>
  <c r="L15" i="2"/>
  <c r="L17" i="2"/>
  <c r="L19" i="2"/>
  <c r="L21" i="2"/>
  <c r="L23" i="2"/>
  <c r="L25" i="2"/>
  <c r="L27" i="2"/>
  <c r="L29" i="2"/>
  <c r="L31" i="2"/>
  <c r="L5" i="2"/>
  <c r="L33" i="2" s="1"/>
  <c r="G7" i="2"/>
  <c r="G9" i="2"/>
  <c r="G11" i="2"/>
  <c r="G13" i="2"/>
  <c r="G15" i="2"/>
  <c r="G17" i="2"/>
  <c r="G19" i="2"/>
  <c r="G21" i="2"/>
  <c r="G23" i="2"/>
  <c r="G25" i="2"/>
  <c r="G27" i="2"/>
  <c r="G29" i="2"/>
  <c r="G31" i="2"/>
  <c r="G5" i="2"/>
  <c r="E73" i="2"/>
  <c r="E71" i="2"/>
  <c r="E72" i="2"/>
  <c r="E74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4" i="2"/>
  <c r="E53" i="2"/>
  <c r="E52" i="2"/>
  <c r="E51" i="2"/>
  <c r="E50" i="2"/>
  <c r="E49" i="2"/>
  <c r="E48" i="2"/>
  <c r="E47" i="2"/>
  <c r="R75" i="2" l="1"/>
  <c r="O75" i="2"/>
  <c r="E5" i="2"/>
  <c r="E6" i="2"/>
  <c r="E8" i="2"/>
  <c r="E7" i="2"/>
  <c r="E12" i="2"/>
  <c r="E11" i="2"/>
  <c r="E24" i="2"/>
  <c r="E23" i="2"/>
  <c r="E40" i="2"/>
  <c r="E41" i="2"/>
  <c r="E21" i="2"/>
  <c r="E22" i="2"/>
  <c r="E27" i="2"/>
  <c r="E28" i="2"/>
  <c r="E39" i="2"/>
  <c r="E38" i="2"/>
  <c r="E17" i="2"/>
  <c r="E18" i="2"/>
  <c r="E31" i="2"/>
  <c r="E32" i="2"/>
  <c r="E14" i="2"/>
  <c r="E13" i="2"/>
  <c r="E26" i="2"/>
  <c r="E25" i="2"/>
  <c r="E10" i="2"/>
  <c r="E9" i="2"/>
  <c r="E20" i="2"/>
  <c r="E19" i="2"/>
  <c r="E16" i="2"/>
  <c r="E15" i="2"/>
  <c r="E55" i="2"/>
  <c r="E56" i="2"/>
  <c r="E30" i="2"/>
  <c r="E29" i="2"/>
  <c r="H5" i="2" l="1"/>
  <c r="H7" i="2"/>
  <c r="H9" i="2"/>
  <c r="H11" i="2"/>
  <c r="H13" i="2"/>
  <c r="H15" i="2"/>
  <c r="H17" i="2"/>
  <c r="H19" i="2"/>
  <c r="H21" i="2"/>
  <c r="H23" i="2"/>
  <c r="H25" i="2"/>
  <c r="H27" i="2"/>
  <c r="H29" i="2"/>
  <c r="H31" i="2"/>
  <c r="H33" i="2" l="1"/>
  <c r="H38" i="2"/>
  <c r="H40" i="2"/>
  <c r="H55" i="2"/>
  <c r="H75" i="2" s="1"/>
  <c r="H76" i="2" s="1"/>
  <c r="H42" i="2" l="1"/>
  <c r="H43" i="2" s="1"/>
  <c r="H34" i="2"/>
  <c r="H78" i="2" l="1"/>
  <c r="H79" i="2" s="1"/>
</calcChain>
</file>

<file path=xl/sharedStrings.xml><?xml version="1.0" encoding="utf-8"?>
<sst xmlns="http://schemas.openxmlformats.org/spreadsheetml/2006/main" count="130" uniqueCount="59">
  <si>
    <t>Rota</t>
  </si>
  <si>
    <t>Roteiro</t>
  </si>
  <si>
    <t>Quantidade de Alunos Atendidos</t>
  </si>
  <si>
    <t>Preço Unitário do Quilometro Rodado</t>
  </si>
  <si>
    <t>02 (DOIS) ÔNIBUS</t>
  </si>
  <si>
    <t>Veículo</t>
  </si>
  <si>
    <t>MICRO</t>
  </si>
  <si>
    <t>Saindo de Altos (SESPÌ), passando por Serra do Cedro, Serra da Madalenas, Montanhas</t>
  </si>
  <si>
    <t>Voltando de Brejo Barrinha, passando por Montanhas, até Altos (SESPI)</t>
  </si>
  <si>
    <t>Saindo de Altos (SESPÌ), passando por Zundão, chegando em Bom Gosto</t>
  </si>
  <si>
    <t>Voltando de Bom Gosto, passando por Zundão, até a chegada em Altos (SESPI)</t>
  </si>
  <si>
    <t>Saindo de  Altos (SESPI), passando por Brejinho, Mercês, Poço dos Negros, até a chegada em Ovelhas</t>
  </si>
  <si>
    <t>Voltando de Ovelhas, passando por Poço dos Negros, Mercês, Brejinho, até  Altos (SESPI)</t>
  </si>
  <si>
    <t>ÔNIBUS</t>
  </si>
  <si>
    <t>Saindo de  Altos (SESPI), passando por Corte do Meio, Barreiro, Vista Alegre 1 e 2, até a chegada em Agostinho de Pinho</t>
  </si>
  <si>
    <t>Voltando de Agostinho de Pinho, passando por Vista Alegre 2 e 1, Barreiro, Corte do Meio, até  Altos (SESPI)</t>
  </si>
  <si>
    <t>Saindo de  Altos (SESPI), passando por Santa Rita, Sete Buritis, até a chegada em Prata</t>
  </si>
  <si>
    <t>Voltando de Prata, passando por Sete Buritis, Santa Rita, até a chegada em  Altos (SESPI)</t>
  </si>
  <si>
    <t>Saindo de  Altos (SESPI), passando por Soturno, Solidade, indo até Quilombo</t>
  </si>
  <si>
    <t>Voltando de Quilombo, passando por Solidade, Soturno, até a chegada em  Altos (SESPI)</t>
  </si>
  <si>
    <t>Saindo de  Altos (SESPI), passando por Bom Jardim, até a chegada em Modestina Monte</t>
  </si>
  <si>
    <t>Voltando de Modestina Monte, passando por Bom Jardim, até  Altos (SESPI)</t>
  </si>
  <si>
    <t>Saindo de Altos, passando por Surubim/Novo Brejinho, 3 Irmãos, Mercês/4 Buritis, até Cézar Leal</t>
  </si>
  <si>
    <t>Voltando de Cézar Leal, Mercês/4 Buritis, 3 Irmãos, Surubim/Novo Brejinho, até a chegada em  Altos (SESPI)</t>
  </si>
  <si>
    <t>Saindo de  Altos (SESPI), passando por Tesouras/Cezar Leal, Cocos, até Altos</t>
  </si>
  <si>
    <t>Voltando de Altos, passando por Cocos, Tesouras/Cézar Leal, até a chegada em  Altos (SESPI)</t>
  </si>
  <si>
    <t>TURNO TARDE</t>
  </si>
  <si>
    <t>TURNO MANHÃ</t>
  </si>
  <si>
    <t>VALOR TOTAL DO DIA</t>
  </si>
  <si>
    <t>VALOR TOTAL DOS 200 DIAS</t>
  </si>
  <si>
    <t>Saindo de   Altos (SESPI), passando por Santa Rita, Sete Buritis, até Prata</t>
  </si>
  <si>
    <t>Saindo de   Altos (SESPI), passando por Soturno, Solidade, até Quilombo</t>
  </si>
  <si>
    <t>Voltando de Quilombo, passando por Solidade, Soturno, até a chegada em   Altos (SESPI)</t>
  </si>
  <si>
    <t>TURNO NOITE</t>
  </si>
  <si>
    <t>Saindo de Altos (SESPI), passando por Vista Alegre 1, Vista Alegre 2, Mata Velha, até Gavia Bom Gosto</t>
  </si>
  <si>
    <t>Voltando de Gavia Bom Gosto, passando por Mata Velha, Vista Alegre 2, Vista Alegre 1, até a chegada em Altos (SESPI)</t>
  </si>
  <si>
    <t>Saindo de Altos (SESPI), passando por Surubim/Novo Brejinho, 3 Irmãos, Mercês/4Buritis, até Cézar Leal</t>
  </si>
  <si>
    <t>Voltando de Cézar Leal, passando por Mercês/4 Buritis, 3 Irmãos, Surubim/Novo Brejinho, até a chegada em Altos (SESPI)</t>
  </si>
  <si>
    <t>VALOR TODAL DOS 200 DIAS</t>
  </si>
  <si>
    <t>VALOR TOTAL GERAL/DIA</t>
  </si>
  <si>
    <t>VALOR TOTAL GLOBAL DOS 200 DIAS LETIVOS</t>
  </si>
  <si>
    <t>MULTIPLA</t>
  </si>
  <si>
    <t>BR</t>
  </si>
  <si>
    <t>TRABALHO EFICIENTE</t>
  </si>
  <si>
    <t>Voltando de Montanhas, passando por Serra da Madalenas, Serra do Cedro, até a chegada em Altos (SESPI)</t>
  </si>
  <si>
    <t>Quilômetros  Rodados</t>
  </si>
  <si>
    <t>Quilômetros Rodados (Total por Rota)</t>
  </si>
  <si>
    <t>Valor Total (Quantidade de Quilômetros x Valor Unitário do Quilometro)</t>
  </si>
  <si>
    <t>Saindo de Altos (SESPI), passando por Montanhas, chegando em Brejo Barrinha</t>
  </si>
  <si>
    <t>Saindo de  Altos (SESPI), passando por Prata, Caraíbas, até Quintas</t>
  </si>
  <si>
    <t>Voltando de Quintas, passando por Caraíbas, Prata, até a chegada em  Altos (SESPI)</t>
  </si>
  <si>
    <t>Saindo de  Altos (SESPI), passando por Caraíbas, indo até São Pedro</t>
  </si>
  <si>
    <t>Voltando de São Pedro, passando por Caraíbas, até a chegada em  Altos (SESPI)</t>
  </si>
  <si>
    <t>Saindo de  Altos (SESPI), passando por Anajás, Quilombo, Lagoa dos Martins, até a chegada em Sitio Novo</t>
  </si>
  <si>
    <t>Voltando de Sitio Novo, passando por Lagoa dos Martins, Quilombo, Anajás, até a chegada em  Altos (SESPI)</t>
  </si>
  <si>
    <t>Saindo de  Altos (SESPI), passando por Palmeiras, Bom Passar, até Antônio Gonçalves</t>
  </si>
  <si>
    <t>Voltando de Antônio Gonçalves, passando por Bom Passar, Palmeiras, até a chegada em  Altos (SESPI)</t>
  </si>
  <si>
    <t>Saindo de Altos (SESPI), passando por Estrela do Norte, Belém, até José Tibúrcio</t>
  </si>
  <si>
    <t>Voltando de José Tibúrcio, passando por Belém, Estrela do Norte, até a chegada em Altos (SESPI)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</si>
</sst>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164" fontId="8" fillId="4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vertical="center"/>
    </xf>
    <xf numFmtId="164" fontId="10" fillId="4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/>
    </xf>
    <xf numFmtId="44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164" fontId="14" fillId="3" borderId="0" xfId="0" applyNumberFormat="1" applyFont="1" applyFill="1" applyBorder="1" applyAlignment="1">
      <alignment horizontal="center" vertical="center"/>
    </xf>
    <xf numFmtId="4" fontId="2" fillId="3" borderId="0" xfId="0" applyNumberFormat="1" applyFont="1" applyFill="1" applyBorder="1"/>
    <xf numFmtId="164" fontId="1" fillId="3" borderId="0" xfId="0" applyNumberFormat="1" applyFont="1" applyFill="1" applyBorder="1"/>
    <xf numFmtId="164" fontId="2" fillId="3" borderId="0" xfId="0" applyNumberFormat="1" applyFont="1" applyFill="1" applyBorder="1"/>
    <xf numFmtId="0" fontId="11" fillId="3" borderId="0" xfId="0" applyFont="1" applyFill="1" applyBorder="1"/>
    <xf numFmtId="164" fontId="8" fillId="3" borderId="0" xfId="0" applyNumberFormat="1" applyFont="1" applyFill="1" applyBorder="1"/>
    <xf numFmtId="164" fontId="11" fillId="3" borderId="0" xfId="0" applyNumberFormat="1" applyFont="1" applyFill="1" applyBorder="1"/>
    <xf numFmtId="164" fontId="14" fillId="3" borderId="0" xfId="0" applyNumberFormat="1" applyFont="1" applyFill="1" applyBorder="1" applyAlignment="1">
      <alignment vertical="center"/>
    </xf>
    <xf numFmtId="0" fontId="5" fillId="0" borderId="0" xfId="0" applyFont="1"/>
    <xf numFmtId="0" fontId="6" fillId="0" borderId="0" xfId="0" applyFont="1"/>
    <xf numFmtId="0" fontId="15" fillId="0" borderId="0" xfId="0" applyFont="1" applyAlignment="1"/>
    <xf numFmtId="0" fontId="2" fillId="0" borderId="0" xfId="0" applyFont="1"/>
    <xf numFmtId="0" fontId="2" fillId="0" borderId="0" xfId="0" applyFont="1" applyAlignment="1">
      <alignment wrapText="1"/>
    </xf>
    <xf numFmtId="0" fontId="11" fillId="0" borderId="0" xfId="0" applyFont="1"/>
    <xf numFmtId="0" fontId="11" fillId="0" borderId="0" xfId="0" applyFont="1" applyAlignment="1">
      <alignment wrapText="1"/>
    </xf>
    <xf numFmtId="0" fontId="8" fillId="4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164" fontId="12" fillId="2" borderId="3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4" borderId="7" xfId="0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80"/>
  <sheetViews>
    <sheetView showGridLines="0" tabSelected="1" topLeftCell="A70" zoomScale="70" zoomScaleNormal="70" workbookViewId="0">
      <selection activeCell="C82" sqref="C82"/>
    </sheetView>
  </sheetViews>
  <sheetFormatPr defaultColWidth="9.109375" defaultRowHeight="39.9" customHeight="1" x14ac:dyDescent="0.35"/>
  <cols>
    <col min="1" max="1" width="7.109375" style="1" bestFit="1" customWidth="1"/>
    <col min="2" max="2" width="23.109375" style="1" customWidth="1"/>
    <col min="3" max="3" width="53.109375" style="25" customWidth="1"/>
    <col min="4" max="4" width="64.109375" style="2" customWidth="1"/>
    <col min="5" max="5" width="15.109375" style="19" customWidth="1"/>
    <col min="6" max="6" width="14.33203125" style="14" customWidth="1"/>
    <col min="7" max="7" width="22.6640625" style="20" customWidth="1"/>
    <col min="8" max="8" width="30.88671875" style="21" customWidth="1"/>
    <col min="9" max="9" width="14.88671875" style="12" customWidth="1"/>
    <col min="10" max="10" width="19.109375" style="41" bestFit="1" customWidth="1"/>
    <col min="11" max="11" width="17.109375" style="41" bestFit="1" customWidth="1"/>
    <col min="12" max="12" width="22" style="41" customWidth="1"/>
    <col min="13" max="14" width="9.109375" style="41"/>
    <col min="15" max="15" width="18.5546875" style="41" customWidth="1"/>
    <col min="16" max="17" width="9.109375" style="41"/>
    <col min="18" max="18" width="17.6640625" style="41" customWidth="1"/>
    <col min="19" max="21" width="9.109375" style="41"/>
    <col min="22" max="22" width="9.109375" style="53"/>
    <col min="23" max="23" width="120.5546875" style="54" customWidth="1"/>
    <col min="24" max="40" width="9.109375" style="50"/>
    <col min="41" max="16384" width="9.109375" style="1"/>
  </cols>
  <sheetData>
    <row r="1" spans="1:23" ht="39.9" customHeight="1" x14ac:dyDescent="0.45">
      <c r="A1" s="79"/>
      <c r="B1" s="79"/>
      <c r="C1" s="79"/>
      <c r="D1" s="79"/>
      <c r="E1" s="79"/>
      <c r="F1" s="79"/>
      <c r="G1" s="79"/>
      <c r="H1" s="79"/>
      <c r="I1" s="52"/>
    </row>
    <row r="2" spans="1:23" ht="39.9" customHeight="1" x14ac:dyDescent="0.45">
      <c r="A2" s="79"/>
      <c r="B2" s="80"/>
      <c r="C2" s="80"/>
      <c r="D2" s="80"/>
      <c r="E2" s="80"/>
      <c r="F2" s="80"/>
      <c r="G2" s="80"/>
      <c r="H2" s="80"/>
      <c r="I2" s="52"/>
    </row>
    <row r="3" spans="1:23" ht="39.9" customHeight="1" x14ac:dyDescent="0.45">
      <c r="A3" s="81" t="s">
        <v>27</v>
      </c>
      <c r="B3" s="81"/>
      <c r="C3" s="81"/>
      <c r="D3" s="81"/>
      <c r="E3" s="81"/>
      <c r="F3" s="81"/>
      <c r="G3" s="81"/>
      <c r="H3" s="81"/>
      <c r="I3" s="52"/>
    </row>
    <row r="4" spans="1:23" ht="54" customHeight="1" x14ac:dyDescent="0.3">
      <c r="A4" s="37" t="s">
        <v>0</v>
      </c>
      <c r="B4" s="38" t="s">
        <v>2</v>
      </c>
      <c r="C4" s="38" t="s">
        <v>5</v>
      </c>
      <c r="D4" s="39" t="s">
        <v>1</v>
      </c>
      <c r="E4" s="39" t="s">
        <v>45</v>
      </c>
      <c r="F4" s="39" t="s">
        <v>46</v>
      </c>
      <c r="G4" s="40" t="s">
        <v>3</v>
      </c>
      <c r="H4" s="40" t="s">
        <v>47</v>
      </c>
      <c r="I4" s="50"/>
      <c r="K4" s="41" t="s">
        <v>41</v>
      </c>
      <c r="N4" s="41" t="s">
        <v>42</v>
      </c>
      <c r="Q4" s="41" t="s">
        <v>43</v>
      </c>
    </row>
    <row r="5" spans="1:23" ht="39.9" customHeight="1" x14ac:dyDescent="0.3">
      <c r="A5" s="65">
        <v>1</v>
      </c>
      <c r="B5" s="65">
        <v>93</v>
      </c>
      <c r="C5" s="75" t="s">
        <v>4</v>
      </c>
      <c r="D5" s="30" t="s">
        <v>7</v>
      </c>
      <c r="E5" s="31">
        <f>F5/2</f>
        <v>29.6</v>
      </c>
      <c r="F5" s="65">
        <v>59.2</v>
      </c>
      <c r="G5" s="71">
        <f>AVERAGE(K5,N5,P5)</f>
        <v>14.23</v>
      </c>
      <c r="H5" s="71">
        <f>F5*G5</f>
        <v>842.41600000000005</v>
      </c>
      <c r="I5" s="50"/>
      <c r="K5" s="49">
        <v>14.52</v>
      </c>
      <c r="L5" s="49">
        <f>F5*K5</f>
        <v>859.58400000000006</v>
      </c>
      <c r="M5" s="42"/>
      <c r="N5" s="49">
        <v>13.94</v>
      </c>
      <c r="O5" s="49">
        <f>F5*N5</f>
        <v>825.24800000000005</v>
      </c>
      <c r="P5" s="49"/>
      <c r="Q5" s="49">
        <v>14.02</v>
      </c>
      <c r="R5" s="49">
        <f>F5*Q5</f>
        <v>829.98400000000004</v>
      </c>
      <c r="W5" s="54" t="str">
        <f>D5&amp;" x "&amp;D6</f>
        <v>Saindo de Altos (SESPÌ), passando por Serra do Cedro, Serra da Madalenas, Montanhas x Voltando de Montanhas, passando por Serra da Madalenas, Serra do Cedro, até a chegada em Altos (SESPI)</v>
      </c>
    </row>
    <row r="6" spans="1:23" ht="39.9" customHeight="1" x14ac:dyDescent="0.3">
      <c r="A6" s="66"/>
      <c r="B6" s="66"/>
      <c r="C6" s="76"/>
      <c r="D6" s="32" t="s">
        <v>44</v>
      </c>
      <c r="E6" s="31">
        <f>F5/2</f>
        <v>29.6</v>
      </c>
      <c r="F6" s="66"/>
      <c r="G6" s="72"/>
      <c r="H6" s="72"/>
      <c r="I6" s="50"/>
      <c r="K6" s="49"/>
      <c r="L6" s="49"/>
      <c r="M6" s="42"/>
      <c r="N6" s="49"/>
      <c r="O6" s="49"/>
      <c r="P6" s="49"/>
      <c r="Q6" s="49"/>
      <c r="R6" s="49"/>
    </row>
    <row r="7" spans="1:23" ht="39.9" customHeight="1" x14ac:dyDescent="0.3">
      <c r="A7" s="67">
        <v>2</v>
      </c>
      <c r="B7" s="67">
        <v>25</v>
      </c>
      <c r="C7" s="63" t="s">
        <v>6</v>
      </c>
      <c r="D7" s="33" t="s">
        <v>48</v>
      </c>
      <c r="E7" s="34">
        <f>F7/2</f>
        <v>21.1</v>
      </c>
      <c r="F7" s="67">
        <v>42.2</v>
      </c>
      <c r="G7" s="73">
        <f t="shared" ref="G7" si="0">AVERAGE(K7,N7,P7)</f>
        <v>11.654999999999999</v>
      </c>
      <c r="H7" s="73">
        <f t="shared" ref="H7" si="1">F7*G7</f>
        <v>491.84100000000001</v>
      </c>
      <c r="I7" s="50"/>
      <c r="K7" s="49">
        <v>11.87</v>
      </c>
      <c r="L7" s="49">
        <f t="shared" ref="L7" si="2">F7*K7</f>
        <v>500.91399999999999</v>
      </c>
      <c r="M7" s="42"/>
      <c r="N7" s="49">
        <v>11.44</v>
      </c>
      <c r="O7" s="49">
        <f t="shared" ref="O7" si="3">F7*N7</f>
        <v>482.76800000000003</v>
      </c>
      <c r="P7" s="49"/>
      <c r="Q7" s="49">
        <v>12.3</v>
      </c>
      <c r="R7" s="49">
        <f t="shared" ref="R7" si="4">F7*Q7</f>
        <v>519.06000000000006</v>
      </c>
      <c r="W7" s="54" t="str">
        <f t="shared" ref="W7:W69" si="5">D7&amp;" x "&amp;D8</f>
        <v>Saindo de Altos (SESPI), passando por Montanhas, chegando em Brejo Barrinha x Voltando de Brejo Barrinha, passando por Montanhas, até Altos (SESPI)</v>
      </c>
    </row>
    <row r="8" spans="1:23" ht="39.9" customHeight="1" x14ac:dyDescent="0.3">
      <c r="A8" s="68"/>
      <c r="B8" s="68"/>
      <c r="C8" s="64"/>
      <c r="D8" s="33" t="s">
        <v>8</v>
      </c>
      <c r="E8" s="34">
        <f>F7/2</f>
        <v>21.1</v>
      </c>
      <c r="F8" s="68"/>
      <c r="G8" s="74"/>
      <c r="H8" s="74"/>
      <c r="I8" s="50"/>
      <c r="K8" s="49"/>
      <c r="L8" s="49"/>
      <c r="M8" s="42"/>
      <c r="N8" s="49"/>
      <c r="O8" s="49"/>
      <c r="P8" s="49"/>
      <c r="Q8" s="49"/>
      <c r="R8" s="49"/>
    </row>
    <row r="9" spans="1:23" ht="39.9" customHeight="1" x14ac:dyDescent="0.3">
      <c r="A9" s="65">
        <v>3</v>
      </c>
      <c r="B9" s="65">
        <v>25</v>
      </c>
      <c r="C9" s="75" t="s">
        <v>6</v>
      </c>
      <c r="D9" s="30" t="s">
        <v>9</v>
      </c>
      <c r="E9" s="31">
        <f>F9/2</f>
        <v>23.8</v>
      </c>
      <c r="F9" s="65">
        <v>47.6</v>
      </c>
      <c r="G9" s="71">
        <f t="shared" ref="G9" si="6">AVERAGE(K9,N9,P9)</f>
        <v>10.725</v>
      </c>
      <c r="H9" s="71">
        <f t="shared" ref="H9" si="7">F9*G9</f>
        <v>510.51</v>
      </c>
      <c r="I9" s="50"/>
      <c r="K9" s="49">
        <v>10.85</v>
      </c>
      <c r="L9" s="49">
        <f t="shared" ref="L9" si="8">F9*K9</f>
        <v>516.46</v>
      </c>
      <c r="M9" s="42"/>
      <c r="N9" s="49">
        <v>10.6</v>
      </c>
      <c r="O9" s="49">
        <f t="shared" ref="O9" si="9">F9*N9</f>
        <v>504.56</v>
      </c>
      <c r="P9" s="49"/>
      <c r="Q9" s="49">
        <v>11.25</v>
      </c>
      <c r="R9" s="49">
        <f t="shared" ref="R9" si="10">F9*Q9</f>
        <v>535.5</v>
      </c>
      <c r="W9" s="54" t="str">
        <f t="shared" si="5"/>
        <v>Saindo de Altos (SESPÌ), passando por Zundão, chegando em Bom Gosto x Voltando de Bom Gosto, passando por Zundão, até a chegada em Altos (SESPI)</v>
      </c>
    </row>
    <row r="10" spans="1:23" ht="39.9" customHeight="1" x14ac:dyDescent="0.3">
      <c r="A10" s="66"/>
      <c r="B10" s="66"/>
      <c r="C10" s="76"/>
      <c r="D10" s="30" t="s">
        <v>10</v>
      </c>
      <c r="E10" s="31">
        <f>F9/2</f>
        <v>23.8</v>
      </c>
      <c r="F10" s="66"/>
      <c r="G10" s="72"/>
      <c r="H10" s="72"/>
      <c r="I10" s="50"/>
      <c r="K10" s="49"/>
      <c r="L10" s="49"/>
      <c r="M10" s="42"/>
      <c r="N10" s="49"/>
      <c r="O10" s="49"/>
      <c r="P10" s="49"/>
      <c r="Q10" s="49"/>
      <c r="R10" s="49"/>
    </row>
    <row r="11" spans="1:23" ht="39.9" customHeight="1" x14ac:dyDescent="0.3">
      <c r="A11" s="67">
        <v>4</v>
      </c>
      <c r="B11" s="67">
        <v>15</v>
      </c>
      <c r="C11" s="63" t="s">
        <v>6</v>
      </c>
      <c r="D11" s="33" t="s">
        <v>11</v>
      </c>
      <c r="E11" s="34">
        <f>F11/2</f>
        <v>34.700000000000003</v>
      </c>
      <c r="F11" s="67">
        <v>69.400000000000006</v>
      </c>
      <c r="G11" s="73">
        <f t="shared" ref="G11" si="11">AVERAGE(K11,N11,P11)</f>
        <v>9.5850000000000009</v>
      </c>
      <c r="H11" s="73">
        <f t="shared" ref="H11" si="12">F11*G11</f>
        <v>665.19900000000007</v>
      </c>
      <c r="I11" s="50"/>
      <c r="K11" s="49">
        <v>9.86</v>
      </c>
      <c r="L11" s="49">
        <f t="shared" ref="L11" si="13">F11*K11</f>
        <v>684.28399999999999</v>
      </c>
      <c r="M11" s="42"/>
      <c r="N11" s="49">
        <v>9.31</v>
      </c>
      <c r="O11" s="49">
        <f t="shared" ref="O11" si="14">F11*N11</f>
        <v>646.11400000000003</v>
      </c>
      <c r="P11" s="49"/>
      <c r="Q11" s="49">
        <v>9.99</v>
      </c>
      <c r="R11" s="49">
        <f t="shared" ref="R11" si="15">F11*Q11</f>
        <v>693.30600000000004</v>
      </c>
      <c r="W11" s="54" t="str">
        <f t="shared" si="5"/>
        <v>Saindo de  Altos (SESPI), passando por Brejinho, Mercês, Poço dos Negros, até a chegada em Ovelhas x Voltando de Ovelhas, passando por Poço dos Negros, Mercês, Brejinho, até  Altos (SESPI)</v>
      </c>
    </row>
    <row r="12" spans="1:23" ht="39.9" customHeight="1" x14ac:dyDescent="0.3">
      <c r="A12" s="68"/>
      <c r="B12" s="68"/>
      <c r="C12" s="64"/>
      <c r="D12" s="33" t="s">
        <v>12</v>
      </c>
      <c r="E12" s="34">
        <f>F11/2</f>
        <v>34.700000000000003</v>
      </c>
      <c r="F12" s="68"/>
      <c r="G12" s="74"/>
      <c r="H12" s="74"/>
      <c r="I12" s="50"/>
      <c r="K12" s="49"/>
      <c r="L12" s="49"/>
      <c r="M12" s="42"/>
      <c r="N12" s="49"/>
      <c r="O12" s="49"/>
      <c r="P12" s="49"/>
      <c r="Q12" s="49"/>
      <c r="R12" s="49"/>
    </row>
    <row r="13" spans="1:23" ht="39.9" customHeight="1" x14ac:dyDescent="0.3">
      <c r="A13" s="65">
        <v>5</v>
      </c>
      <c r="B13" s="65">
        <v>30</v>
      </c>
      <c r="C13" s="75" t="s">
        <v>13</v>
      </c>
      <c r="D13" s="30" t="s">
        <v>14</v>
      </c>
      <c r="E13" s="31">
        <f>F13/2</f>
        <v>40</v>
      </c>
      <c r="F13" s="65">
        <v>80</v>
      </c>
      <c r="G13" s="71">
        <f t="shared" ref="G13" si="16">AVERAGE(K13,N13,P13)</f>
        <v>8.8000000000000007</v>
      </c>
      <c r="H13" s="71">
        <f t="shared" ref="H13" si="17">F13*G13</f>
        <v>704</v>
      </c>
      <c r="I13" s="50"/>
      <c r="K13" s="49">
        <v>8.9499999999999993</v>
      </c>
      <c r="L13" s="49">
        <f t="shared" ref="L13" si="18">F13*K13</f>
        <v>716</v>
      </c>
      <c r="M13" s="42"/>
      <c r="N13" s="49">
        <v>8.65</v>
      </c>
      <c r="O13" s="49">
        <f t="shared" ref="O13" si="19">F13*N13</f>
        <v>692</v>
      </c>
      <c r="P13" s="49"/>
      <c r="Q13" s="49">
        <v>9.15</v>
      </c>
      <c r="R13" s="49">
        <f t="shared" ref="R13" si="20">F13*Q13</f>
        <v>732</v>
      </c>
      <c r="W13" s="54" t="str">
        <f t="shared" si="5"/>
        <v>Saindo de  Altos (SESPI), passando por Corte do Meio, Barreiro, Vista Alegre 1 e 2, até a chegada em Agostinho de Pinho x Voltando de Agostinho de Pinho, passando por Vista Alegre 2 e 1, Barreiro, Corte do Meio, até  Altos (SESPI)</v>
      </c>
    </row>
    <row r="14" spans="1:23" ht="39.9" customHeight="1" x14ac:dyDescent="0.3">
      <c r="A14" s="66"/>
      <c r="B14" s="66"/>
      <c r="C14" s="76"/>
      <c r="D14" s="30" t="s">
        <v>15</v>
      </c>
      <c r="E14" s="31">
        <f>F13/2</f>
        <v>40</v>
      </c>
      <c r="F14" s="66"/>
      <c r="G14" s="72"/>
      <c r="H14" s="72"/>
      <c r="I14" s="50"/>
      <c r="K14" s="49"/>
      <c r="L14" s="49"/>
      <c r="M14" s="42"/>
      <c r="N14" s="49"/>
      <c r="O14" s="49"/>
      <c r="P14" s="49"/>
      <c r="Q14" s="49"/>
      <c r="R14" s="49"/>
    </row>
    <row r="15" spans="1:23" ht="39.9" customHeight="1" x14ac:dyDescent="0.3">
      <c r="A15" s="67">
        <v>6</v>
      </c>
      <c r="B15" s="67">
        <v>25</v>
      </c>
      <c r="C15" s="63" t="s">
        <v>6</v>
      </c>
      <c r="D15" s="33" t="s">
        <v>49</v>
      </c>
      <c r="E15" s="34">
        <f>F15/2</f>
        <v>29.5</v>
      </c>
      <c r="F15" s="67">
        <v>59</v>
      </c>
      <c r="G15" s="73">
        <f t="shared" ref="G15" si="21">AVERAGE(K15,N15,P15)</f>
        <v>10.365</v>
      </c>
      <c r="H15" s="73">
        <f t="shared" ref="H15" si="22">F15*G15</f>
        <v>611.53499999999997</v>
      </c>
      <c r="I15" s="50"/>
      <c r="K15" s="49">
        <v>10.55</v>
      </c>
      <c r="L15" s="49">
        <f t="shared" ref="L15" si="23">F15*K15</f>
        <v>622.45000000000005</v>
      </c>
      <c r="M15" s="42"/>
      <c r="N15" s="49">
        <v>10.18</v>
      </c>
      <c r="O15" s="49">
        <f t="shared" ref="O15" si="24">F15*N15</f>
        <v>600.62</v>
      </c>
      <c r="P15" s="49"/>
      <c r="Q15" s="49">
        <v>10.59</v>
      </c>
      <c r="R15" s="49">
        <f t="shared" ref="R15" si="25">F15*Q15</f>
        <v>624.80999999999995</v>
      </c>
      <c r="W15" s="54" t="str">
        <f t="shared" si="5"/>
        <v>Saindo de  Altos (SESPI), passando por Prata, Caraíbas, até Quintas x Voltando de Quintas, passando por Caraíbas, Prata, até a chegada em  Altos (SESPI)</v>
      </c>
    </row>
    <row r="16" spans="1:23" ht="39.9" customHeight="1" x14ac:dyDescent="0.3">
      <c r="A16" s="68"/>
      <c r="B16" s="68"/>
      <c r="C16" s="64"/>
      <c r="D16" s="33" t="s">
        <v>50</v>
      </c>
      <c r="E16" s="34">
        <f>F15/2</f>
        <v>29.5</v>
      </c>
      <c r="F16" s="68"/>
      <c r="G16" s="74"/>
      <c r="H16" s="74"/>
      <c r="I16" s="50"/>
      <c r="K16" s="49"/>
      <c r="L16" s="49"/>
      <c r="M16" s="42"/>
      <c r="N16" s="49"/>
      <c r="O16" s="49"/>
      <c r="P16" s="49"/>
      <c r="Q16" s="49"/>
      <c r="R16" s="49"/>
    </row>
    <row r="17" spans="1:23" ht="39.9" customHeight="1" x14ac:dyDescent="0.3">
      <c r="A17" s="65">
        <v>7</v>
      </c>
      <c r="B17" s="65">
        <v>40</v>
      </c>
      <c r="C17" s="75" t="s">
        <v>13</v>
      </c>
      <c r="D17" s="30" t="s">
        <v>16</v>
      </c>
      <c r="E17" s="31">
        <f>F17/2</f>
        <v>27.9</v>
      </c>
      <c r="F17" s="65">
        <v>55.8</v>
      </c>
      <c r="G17" s="71">
        <f t="shared" ref="G17" si="26">AVERAGE(K17,N17,P17)</f>
        <v>13.335000000000001</v>
      </c>
      <c r="H17" s="71">
        <f t="shared" ref="H17" si="27">F17*G17</f>
        <v>744.09299999999996</v>
      </c>
      <c r="I17" s="50"/>
      <c r="K17" s="49">
        <v>13.54</v>
      </c>
      <c r="L17" s="49">
        <f t="shared" ref="L17" si="28">F17*K17</f>
        <v>755.53199999999993</v>
      </c>
      <c r="M17" s="42"/>
      <c r="N17" s="49">
        <v>13.13</v>
      </c>
      <c r="O17" s="49">
        <f t="shared" ref="O17" si="29">F17*N17</f>
        <v>732.654</v>
      </c>
      <c r="P17" s="49"/>
      <c r="Q17" s="49">
        <v>13.89</v>
      </c>
      <c r="R17" s="49">
        <f t="shared" ref="R17" si="30">F17*Q17</f>
        <v>775.06200000000001</v>
      </c>
      <c r="W17" s="54" t="str">
        <f t="shared" si="5"/>
        <v>Saindo de  Altos (SESPI), passando por Santa Rita, Sete Buritis, até a chegada em Prata x Voltando de Prata, passando por Sete Buritis, Santa Rita, até a chegada em  Altos (SESPI)</v>
      </c>
    </row>
    <row r="18" spans="1:23" ht="39.9" customHeight="1" x14ac:dyDescent="0.3">
      <c r="A18" s="66"/>
      <c r="B18" s="66"/>
      <c r="C18" s="76"/>
      <c r="D18" s="30" t="s">
        <v>17</v>
      </c>
      <c r="E18" s="31">
        <f>F17/2</f>
        <v>27.9</v>
      </c>
      <c r="F18" s="66"/>
      <c r="G18" s="72"/>
      <c r="H18" s="72"/>
      <c r="I18" s="50"/>
      <c r="K18" s="49"/>
      <c r="L18" s="49"/>
      <c r="M18" s="42"/>
      <c r="N18" s="49"/>
      <c r="O18" s="49"/>
      <c r="P18" s="49"/>
      <c r="Q18" s="49"/>
      <c r="R18" s="49"/>
    </row>
    <row r="19" spans="1:23" ht="39.9" customHeight="1" x14ac:dyDescent="0.3">
      <c r="A19" s="67">
        <v>8</v>
      </c>
      <c r="B19" s="67">
        <v>25</v>
      </c>
      <c r="C19" s="63" t="s">
        <v>6</v>
      </c>
      <c r="D19" s="33" t="s">
        <v>51</v>
      </c>
      <c r="E19" s="34">
        <f>F19/2</f>
        <v>27.8</v>
      </c>
      <c r="F19" s="67">
        <v>55.6</v>
      </c>
      <c r="G19" s="73">
        <f t="shared" ref="G19" si="31">AVERAGE(K19,N19,P19)</f>
        <v>10.695</v>
      </c>
      <c r="H19" s="73">
        <f t="shared" ref="H19" si="32">F19*G19</f>
        <v>594.64200000000005</v>
      </c>
      <c r="I19" s="50"/>
      <c r="K19" s="49">
        <v>10.85</v>
      </c>
      <c r="L19" s="49">
        <f t="shared" ref="L19" si="33">F19*K19</f>
        <v>603.26</v>
      </c>
      <c r="M19" s="42"/>
      <c r="N19" s="49">
        <v>10.54</v>
      </c>
      <c r="O19" s="49">
        <f t="shared" ref="O19" si="34">F19*N19</f>
        <v>586.024</v>
      </c>
      <c r="P19" s="49"/>
      <c r="Q19" s="49">
        <v>10.89</v>
      </c>
      <c r="R19" s="49">
        <f t="shared" ref="R19" si="35">F19*Q19</f>
        <v>605.48400000000004</v>
      </c>
      <c r="W19" s="54" t="str">
        <f t="shared" si="5"/>
        <v>Saindo de  Altos (SESPI), passando por Caraíbas, indo até São Pedro x Voltando de São Pedro, passando por Caraíbas, até a chegada em  Altos (SESPI)</v>
      </c>
    </row>
    <row r="20" spans="1:23" ht="39.9" customHeight="1" x14ac:dyDescent="0.3">
      <c r="A20" s="68"/>
      <c r="B20" s="68"/>
      <c r="C20" s="64"/>
      <c r="D20" s="33" t="s">
        <v>52</v>
      </c>
      <c r="E20" s="34">
        <f>F19/2</f>
        <v>27.8</v>
      </c>
      <c r="F20" s="68"/>
      <c r="G20" s="74"/>
      <c r="H20" s="74"/>
      <c r="I20" s="50"/>
      <c r="K20" s="49"/>
      <c r="L20" s="49"/>
      <c r="M20" s="42"/>
      <c r="N20" s="49"/>
      <c r="O20" s="49"/>
      <c r="P20" s="49"/>
      <c r="Q20" s="49"/>
      <c r="R20" s="49"/>
    </row>
    <row r="21" spans="1:23" ht="39.9" customHeight="1" x14ac:dyDescent="0.3">
      <c r="A21" s="65">
        <v>9</v>
      </c>
      <c r="B21" s="65">
        <v>25</v>
      </c>
      <c r="C21" s="75" t="s">
        <v>6</v>
      </c>
      <c r="D21" s="30" t="s">
        <v>53</v>
      </c>
      <c r="E21" s="31">
        <f>F21/2</f>
        <v>24.3</v>
      </c>
      <c r="F21" s="65">
        <v>48.6</v>
      </c>
      <c r="G21" s="71">
        <f t="shared" ref="G21" si="36">AVERAGE(K21,N21,P21)</f>
        <v>11.645</v>
      </c>
      <c r="H21" s="71">
        <f t="shared" ref="H21" si="37">F21*G21</f>
        <v>565.947</v>
      </c>
      <c r="I21" s="50"/>
      <c r="K21" s="49">
        <v>11.86</v>
      </c>
      <c r="L21" s="49">
        <f t="shared" ref="L21" si="38">F21*K21</f>
        <v>576.39599999999996</v>
      </c>
      <c r="M21" s="42"/>
      <c r="N21" s="49">
        <v>11.43</v>
      </c>
      <c r="O21" s="49">
        <f t="shared" ref="O21" si="39">F21*N21</f>
        <v>555.49800000000005</v>
      </c>
      <c r="P21" s="49"/>
      <c r="Q21" s="49">
        <v>11.99</v>
      </c>
      <c r="R21" s="49">
        <f t="shared" ref="R21" si="40">F21*Q21</f>
        <v>582.71400000000006</v>
      </c>
      <c r="W21" s="54" t="str">
        <f t="shared" si="5"/>
        <v>Saindo de  Altos (SESPI), passando por Anajás, Quilombo, Lagoa dos Martins, até a chegada em Sitio Novo x Voltando de Sitio Novo, passando por Lagoa dos Martins, Quilombo, Anajás, até a chegada em  Altos (SESPI)</v>
      </c>
    </row>
    <row r="22" spans="1:23" ht="39.9" customHeight="1" x14ac:dyDescent="0.3">
      <c r="A22" s="66"/>
      <c r="B22" s="66"/>
      <c r="C22" s="76"/>
      <c r="D22" s="30" t="s">
        <v>54</v>
      </c>
      <c r="E22" s="31">
        <f>F21/2</f>
        <v>24.3</v>
      </c>
      <c r="F22" s="66"/>
      <c r="G22" s="72"/>
      <c r="H22" s="72"/>
      <c r="I22" s="50"/>
      <c r="K22" s="49"/>
      <c r="L22" s="49"/>
      <c r="M22" s="42"/>
      <c r="N22" s="49"/>
      <c r="O22" s="49"/>
      <c r="P22" s="49"/>
      <c r="Q22" s="49"/>
      <c r="R22" s="49"/>
    </row>
    <row r="23" spans="1:23" ht="39.9" customHeight="1" x14ac:dyDescent="0.3">
      <c r="A23" s="67">
        <v>10</v>
      </c>
      <c r="B23" s="67">
        <v>30</v>
      </c>
      <c r="C23" s="63" t="s">
        <v>6</v>
      </c>
      <c r="D23" s="33" t="s">
        <v>18</v>
      </c>
      <c r="E23" s="34">
        <f>F23/2</f>
        <v>27.5</v>
      </c>
      <c r="F23" s="67">
        <v>55</v>
      </c>
      <c r="G23" s="73">
        <f t="shared" ref="G23" si="41">AVERAGE(K23,N23,P23)</f>
        <v>13.600000000000001</v>
      </c>
      <c r="H23" s="73">
        <f t="shared" ref="H23" si="42">F23*G23</f>
        <v>748.00000000000011</v>
      </c>
      <c r="I23" s="50"/>
      <c r="K23" s="49">
        <v>13.99</v>
      </c>
      <c r="L23" s="49">
        <f t="shared" ref="L23" si="43">F23*K23</f>
        <v>769.45</v>
      </c>
      <c r="M23" s="42"/>
      <c r="N23" s="49">
        <v>13.21</v>
      </c>
      <c r="O23" s="49">
        <f t="shared" ref="O23" si="44">F23*N23</f>
        <v>726.55000000000007</v>
      </c>
      <c r="P23" s="49"/>
      <c r="Q23" s="49">
        <v>13.99</v>
      </c>
      <c r="R23" s="49">
        <f t="shared" ref="R23" si="45">F23*Q23</f>
        <v>769.45</v>
      </c>
      <c r="W23" s="54" t="str">
        <f t="shared" si="5"/>
        <v>Saindo de  Altos (SESPI), passando por Soturno, Solidade, indo até Quilombo x Voltando de Quilombo, passando por Solidade, Soturno, até a chegada em  Altos (SESPI)</v>
      </c>
    </row>
    <row r="24" spans="1:23" ht="39.9" customHeight="1" x14ac:dyDescent="0.3">
      <c r="A24" s="68"/>
      <c r="B24" s="68"/>
      <c r="C24" s="64"/>
      <c r="D24" s="33" t="s">
        <v>19</v>
      </c>
      <c r="E24" s="34">
        <f>F23/2</f>
        <v>27.5</v>
      </c>
      <c r="F24" s="68"/>
      <c r="G24" s="74"/>
      <c r="H24" s="74"/>
      <c r="I24" s="50"/>
      <c r="K24" s="49"/>
      <c r="L24" s="49"/>
      <c r="M24" s="42"/>
      <c r="N24" s="49"/>
      <c r="O24" s="49"/>
      <c r="P24" s="49"/>
      <c r="Q24" s="49"/>
      <c r="R24" s="49"/>
    </row>
    <row r="25" spans="1:23" ht="39.9" customHeight="1" x14ac:dyDescent="0.3">
      <c r="A25" s="65">
        <v>11</v>
      </c>
      <c r="B25" s="65">
        <v>25</v>
      </c>
      <c r="C25" s="75" t="s">
        <v>6</v>
      </c>
      <c r="D25" s="30" t="s">
        <v>20</v>
      </c>
      <c r="E25" s="31">
        <f>F25/2</f>
        <v>12</v>
      </c>
      <c r="F25" s="65">
        <v>24</v>
      </c>
      <c r="G25" s="71">
        <f t="shared" ref="G25" si="46">AVERAGE(K25,N25,P25)</f>
        <v>18.785</v>
      </c>
      <c r="H25" s="71">
        <f t="shared" ref="H25" si="47">F25*G25</f>
        <v>450.84000000000003</v>
      </c>
      <c r="I25" s="50"/>
      <c r="K25" s="49">
        <v>18.87</v>
      </c>
      <c r="L25" s="49">
        <f t="shared" ref="L25" si="48">F25*K25</f>
        <v>452.88</v>
      </c>
      <c r="M25" s="42"/>
      <c r="N25" s="49">
        <v>18.7</v>
      </c>
      <c r="O25" s="49">
        <f t="shared" ref="O25" si="49">F25*N25</f>
        <v>448.79999999999995</v>
      </c>
      <c r="P25" s="49"/>
      <c r="Q25" s="49">
        <v>18.989999999999998</v>
      </c>
      <c r="R25" s="49">
        <f t="shared" ref="R25" si="50">F25*Q25</f>
        <v>455.76</v>
      </c>
      <c r="W25" s="54" t="str">
        <f t="shared" si="5"/>
        <v>Saindo de  Altos (SESPI), passando por Bom Jardim, até a chegada em Modestina Monte x Voltando de Modestina Monte, passando por Bom Jardim, até  Altos (SESPI)</v>
      </c>
    </row>
    <row r="26" spans="1:23" ht="39.9" customHeight="1" x14ac:dyDescent="0.3">
      <c r="A26" s="66"/>
      <c r="B26" s="66"/>
      <c r="C26" s="76"/>
      <c r="D26" s="30" t="s">
        <v>21</v>
      </c>
      <c r="E26" s="31">
        <f>F25/2</f>
        <v>12</v>
      </c>
      <c r="F26" s="66"/>
      <c r="G26" s="72"/>
      <c r="H26" s="72"/>
      <c r="I26" s="50"/>
      <c r="K26" s="49"/>
      <c r="L26" s="49"/>
      <c r="M26" s="42"/>
      <c r="N26" s="49"/>
      <c r="O26" s="49"/>
      <c r="P26" s="49"/>
      <c r="Q26" s="49"/>
      <c r="R26" s="49"/>
    </row>
    <row r="27" spans="1:23" ht="39.9" customHeight="1" x14ac:dyDescent="0.3">
      <c r="A27" s="67">
        <v>12</v>
      </c>
      <c r="B27" s="67">
        <v>25</v>
      </c>
      <c r="C27" s="63" t="s">
        <v>6</v>
      </c>
      <c r="D27" s="33" t="s">
        <v>55</v>
      </c>
      <c r="E27" s="34">
        <f>F27/2</f>
        <v>36.799999999999997</v>
      </c>
      <c r="F27" s="67">
        <v>73.599999999999994</v>
      </c>
      <c r="G27" s="73">
        <f t="shared" ref="G27" si="51">AVERAGE(K27,N27,P27)</f>
        <v>9.19</v>
      </c>
      <c r="H27" s="73">
        <f t="shared" ref="H27" si="52">F27*G27</f>
        <v>676.3839999999999</v>
      </c>
      <c r="I27" s="50"/>
      <c r="K27" s="49">
        <v>9.36</v>
      </c>
      <c r="L27" s="49">
        <f t="shared" ref="L27" si="53">F27*K27</f>
        <v>688.89599999999996</v>
      </c>
      <c r="M27" s="42"/>
      <c r="N27" s="49">
        <v>9.02</v>
      </c>
      <c r="O27" s="49">
        <f t="shared" ref="O27" si="54">F27*N27</f>
        <v>663.87199999999996</v>
      </c>
      <c r="P27" s="49"/>
      <c r="Q27" s="49">
        <v>9.59</v>
      </c>
      <c r="R27" s="49">
        <f t="shared" ref="R27" si="55">F27*Q27</f>
        <v>705.82399999999996</v>
      </c>
      <c r="W27" s="54" t="str">
        <f t="shared" si="5"/>
        <v>Saindo de  Altos (SESPI), passando por Palmeiras, Bom Passar, até Antônio Gonçalves x Voltando de Antônio Gonçalves, passando por Bom Passar, Palmeiras, até a chegada em  Altos (SESPI)</v>
      </c>
    </row>
    <row r="28" spans="1:23" ht="39.9" customHeight="1" x14ac:dyDescent="0.3">
      <c r="A28" s="68"/>
      <c r="B28" s="68"/>
      <c r="C28" s="64"/>
      <c r="D28" s="33" t="s">
        <v>56</v>
      </c>
      <c r="E28" s="34">
        <f>F27/2</f>
        <v>36.799999999999997</v>
      </c>
      <c r="F28" s="68"/>
      <c r="G28" s="74"/>
      <c r="H28" s="74"/>
      <c r="I28" s="50"/>
      <c r="K28" s="49"/>
      <c r="L28" s="49"/>
      <c r="M28" s="42"/>
      <c r="N28" s="49"/>
      <c r="O28" s="49"/>
      <c r="P28" s="49"/>
      <c r="Q28" s="49"/>
      <c r="R28" s="49"/>
    </row>
    <row r="29" spans="1:23" ht="39.9" customHeight="1" x14ac:dyDescent="0.3">
      <c r="A29" s="65">
        <v>13</v>
      </c>
      <c r="B29" s="65">
        <v>35</v>
      </c>
      <c r="C29" s="75" t="s">
        <v>13</v>
      </c>
      <c r="D29" s="30" t="s">
        <v>22</v>
      </c>
      <c r="E29" s="31">
        <f>F29/2</f>
        <v>34</v>
      </c>
      <c r="F29" s="65">
        <v>68</v>
      </c>
      <c r="G29" s="71">
        <f t="shared" ref="G29" si="56">AVERAGE(K29,N29,P29)</f>
        <v>12.34</v>
      </c>
      <c r="H29" s="71">
        <f t="shared" ref="H29" si="57">F29*G29</f>
        <v>839.12</v>
      </c>
      <c r="I29" s="50"/>
      <c r="K29" s="49">
        <v>12.56</v>
      </c>
      <c r="L29" s="49">
        <f t="shared" ref="L29" si="58">F29*K29</f>
        <v>854.08</v>
      </c>
      <c r="M29" s="42"/>
      <c r="N29" s="49">
        <v>12.12</v>
      </c>
      <c r="O29" s="49">
        <f t="shared" ref="O29" si="59">F29*N29</f>
        <v>824.16</v>
      </c>
      <c r="P29" s="49"/>
      <c r="Q29" s="49">
        <v>12.87</v>
      </c>
      <c r="R29" s="49">
        <f t="shared" ref="R29" si="60">F29*Q29</f>
        <v>875.16</v>
      </c>
      <c r="W29" s="54" t="str">
        <f t="shared" si="5"/>
        <v>Saindo de Altos, passando por Surubim/Novo Brejinho, 3 Irmãos, Mercês/4 Buritis, até Cézar Leal x Voltando de Cézar Leal, Mercês/4 Buritis, 3 Irmãos, Surubim/Novo Brejinho, até a chegada em  Altos (SESPI)</v>
      </c>
    </row>
    <row r="30" spans="1:23" ht="39.9" customHeight="1" x14ac:dyDescent="0.3">
      <c r="A30" s="66"/>
      <c r="B30" s="66"/>
      <c r="C30" s="76"/>
      <c r="D30" s="30" t="s">
        <v>23</v>
      </c>
      <c r="E30" s="31">
        <f>F29/2</f>
        <v>34</v>
      </c>
      <c r="F30" s="66"/>
      <c r="G30" s="72"/>
      <c r="H30" s="72"/>
      <c r="I30" s="50"/>
      <c r="K30" s="49"/>
      <c r="L30" s="49"/>
      <c r="M30" s="42"/>
      <c r="N30" s="49"/>
      <c r="O30" s="49"/>
      <c r="P30" s="49"/>
      <c r="Q30" s="49"/>
      <c r="R30" s="49"/>
    </row>
    <row r="31" spans="1:23" ht="39.9" customHeight="1" x14ac:dyDescent="0.3">
      <c r="A31" s="70">
        <v>14</v>
      </c>
      <c r="B31" s="70">
        <v>12</v>
      </c>
      <c r="C31" s="87" t="s">
        <v>6</v>
      </c>
      <c r="D31" s="33" t="s">
        <v>24</v>
      </c>
      <c r="E31" s="34">
        <f>F31/2</f>
        <v>24</v>
      </c>
      <c r="F31" s="70">
        <v>48</v>
      </c>
      <c r="G31" s="73">
        <f t="shared" ref="G31" si="61">AVERAGE(K31,N31,P31)</f>
        <v>11.545</v>
      </c>
      <c r="H31" s="82">
        <f t="shared" ref="H31" si="62">F31*G31</f>
        <v>554.16</v>
      </c>
      <c r="I31" s="50"/>
      <c r="K31" s="49">
        <v>11.87</v>
      </c>
      <c r="L31" s="49">
        <f t="shared" ref="L31" si="63">F31*K31</f>
        <v>569.76</v>
      </c>
      <c r="M31" s="42"/>
      <c r="N31" s="49">
        <v>11.22</v>
      </c>
      <c r="O31" s="49">
        <f t="shared" ref="O31" si="64">F31*N31</f>
        <v>538.56000000000006</v>
      </c>
      <c r="P31" s="49"/>
      <c r="Q31" s="49">
        <v>11.89</v>
      </c>
      <c r="R31" s="49">
        <f t="shared" ref="R31" si="65">F31*Q31</f>
        <v>570.72</v>
      </c>
      <c r="W31" s="54" t="str">
        <f t="shared" si="5"/>
        <v>Saindo de  Altos (SESPI), passando por Tesouras/Cezar Leal, Cocos, até Altos x Voltando de Altos, passando por Cocos, Tesouras/Cézar Leal, até a chegada em  Altos (SESPI)</v>
      </c>
    </row>
    <row r="32" spans="1:23" ht="39.9" customHeight="1" x14ac:dyDescent="0.3">
      <c r="A32" s="70"/>
      <c r="B32" s="70"/>
      <c r="C32" s="87"/>
      <c r="D32" s="33" t="s">
        <v>25</v>
      </c>
      <c r="E32" s="34">
        <f>F31/2</f>
        <v>24</v>
      </c>
      <c r="F32" s="70"/>
      <c r="G32" s="74"/>
      <c r="H32" s="82"/>
      <c r="I32" s="50"/>
      <c r="K32" s="49"/>
      <c r="L32" s="49"/>
      <c r="M32" s="42"/>
      <c r="N32" s="49"/>
      <c r="O32" s="49"/>
      <c r="P32" s="49"/>
      <c r="Q32" s="49"/>
      <c r="R32" s="49"/>
    </row>
    <row r="33" spans="1:23" ht="39.9" customHeight="1" x14ac:dyDescent="0.3">
      <c r="A33" s="84" t="s">
        <v>28</v>
      </c>
      <c r="B33" s="84"/>
      <c r="C33" s="84"/>
      <c r="D33" s="84"/>
      <c r="E33" s="84"/>
      <c r="F33" s="84"/>
      <c r="G33" s="84"/>
      <c r="H33" s="26">
        <f>SUM(H5:H32)</f>
        <v>8998.6869999999999</v>
      </c>
      <c r="I33" s="50"/>
      <c r="K33" s="43"/>
      <c r="L33" s="44">
        <f>SUM(L5:L32)</f>
        <v>9169.9459999999999</v>
      </c>
      <c r="O33" s="44">
        <f>SUM(O5:O32)</f>
        <v>8827.4280000000017</v>
      </c>
      <c r="R33" s="44">
        <f>SUM(R5:R32)</f>
        <v>9274.8340000000007</v>
      </c>
    </row>
    <row r="34" spans="1:23" ht="39.9" customHeight="1" x14ac:dyDescent="0.3">
      <c r="A34" s="84" t="s">
        <v>29</v>
      </c>
      <c r="B34" s="84"/>
      <c r="C34" s="84"/>
      <c r="D34" s="84"/>
      <c r="E34" s="84"/>
      <c r="F34" s="84"/>
      <c r="G34" s="84"/>
      <c r="H34" s="26">
        <f>H33*200</f>
        <v>1799737.4</v>
      </c>
      <c r="I34" s="50"/>
      <c r="K34" s="45"/>
    </row>
    <row r="35" spans="1:23" ht="39.9" customHeight="1" x14ac:dyDescent="0.3">
      <c r="A35" s="3"/>
      <c r="B35" s="3"/>
      <c r="C35" s="22"/>
      <c r="D35" s="4"/>
      <c r="E35" s="5"/>
      <c r="F35" s="6"/>
      <c r="G35" s="7"/>
      <c r="H35" s="7"/>
      <c r="I35" s="50"/>
    </row>
    <row r="36" spans="1:23" ht="39.9" customHeight="1" x14ac:dyDescent="0.3">
      <c r="A36" s="84" t="s">
        <v>26</v>
      </c>
      <c r="B36" s="84"/>
      <c r="C36" s="84"/>
      <c r="D36" s="84"/>
      <c r="E36" s="84"/>
      <c r="F36" s="84"/>
      <c r="G36" s="84"/>
      <c r="H36" s="84"/>
      <c r="I36" s="50"/>
    </row>
    <row r="37" spans="1:23" ht="60" customHeight="1" x14ac:dyDescent="0.3">
      <c r="A37" s="37" t="s">
        <v>0</v>
      </c>
      <c r="B37" s="38" t="s">
        <v>2</v>
      </c>
      <c r="C37" s="38" t="s">
        <v>5</v>
      </c>
      <c r="D37" s="39" t="s">
        <v>1</v>
      </c>
      <c r="E37" s="39" t="s">
        <v>45</v>
      </c>
      <c r="F37" s="39" t="s">
        <v>46</v>
      </c>
      <c r="G37" s="40" t="s">
        <v>3</v>
      </c>
      <c r="H37" s="40" t="s">
        <v>47</v>
      </c>
      <c r="I37" s="50"/>
      <c r="N37" s="41" t="s">
        <v>42</v>
      </c>
    </row>
    <row r="38" spans="1:23" ht="39.9" customHeight="1" x14ac:dyDescent="0.3">
      <c r="A38" s="70">
        <v>10</v>
      </c>
      <c r="B38" s="70">
        <v>20</v>
      </c>
      <c r="C38" s="87" t="s">
        <v>6</v>
      </c>
      <c r="D38" s="33" t="s">
        <v>30</v>
      </c>
      <c r="E38" s="34">
        <f>F38/2</f>
        <v>27.9</v>
      </c>
      <c r="F38" s="70">
        <v>55.8</v>
      </c>
      <c r="G38" s="82">
        <f>AVERAGE(K38,N38,Q38)</f>
        <v>10.82</v>
      </c>
      <c r="H38" s="82">
        <f t="shared" ref="H38" si="66">F38*G38</f>
        <v>603.75599999999997</v>
      </c>
      <c r="I38" s="50"/>
      <c r="K38" s="49">
        <v>11.05</v>
      </c>
      <c r="L38" s="49">
        <f>F38*K38</f>
        <v>616.59</v>
      </c>
      <c r="M38" s="49"/>
      <c r="N38" s="49">
        <v>10.52</v>
      </c>
      <c r="O38" s="49">
        <f>F38*N38</f>
        <v>587.01599999999996</v>
      </c>
      <c r="P38" s="49"/>
      <c r="Q38" s="49">
        <v>10.89</v>
      </c>
      <c r="R38" s="49">
        <f>F38*Q38</f>
        <v>607.66200000000003</v>
      </c>
      <c r="W38" s="54" t="str">
        <f t="shared" si="5"/>
        <v>Saindo de   Altos (SESPI), passando por Santa Rita, Sete Buritis, até Prata x Voltando de Prata, passando por Sete Buritis, Santa Rita, até a chegada em  Altos (SESPI)</v>
      </c>
    </row>
    <row r="39" spans="1:23" ht="39.9" customHeight="1" x14ac:dyDescent="0.3">
      <c r="A39" s="70"/>
      <c r="B39" s="70"/>
      <c r="C39" s="87"/>
      <c r="D39" s="33" t="s">
        <v>17</v>
      </c>
      <c r="E39" s="34">
        <f>F38/2</f>
        <v>27.9</v>
      </c>
      <c r="F39" s="70"/>
      <c r="G39" s="82"/>
      <c r="H39" s="82"/>
      <c r="I39" s="50"/>
      <c r="K39" s="49"/>
      <c r="L39" s="49"/>
      <c r="M39" s="49"/>
      <c r="N39" s="49"/>
      <c r="O39" s="49"/>
      <c r="P39" s="49"/>
      <c r="Q39" s="49"/>
      <c r="R39" s="49"/>
    </row>
    <row r="40" spans="1:23" ht="39.9" customHeight="1" x14ac:dyDescent="0.3">
      <c r="A40" s="69">
        <v>13</v>
      </c>
      <c r="B40" s="69">
        <v>20</v>
      </c>
      <c r="C40" s="88" t="s">
        <v>6</v>
      </c>
      <c r="D40" s="30" t="s">
        <v>31</v>
      </c>
      <c r="E40" s="31">
        <f>F40/2</f>
        <v>27.5</v>
      </c>
      <c r="F40" s="69">
        <v>55</v>
      </c>
      <c r="G40" s="86">
        <f>AVERAGE(K40,N40,Q40)</f>
        <v>11.280000000000001</v>
      </c>
      <c r="H40" s="83">
        <f t="shared" ref="H40" si="67">F40*G40</f>
        <v>620.40000000000009</v>
      </c>
      <c r="I40" s="50"/>
      <c r="K40" s="49">
        <v>11.98</v>
      </c>
      <c r="L40" s="49">
        <f>F40*K40</f>
        <v>658.9</v>
      </c>
      <c r="M40" s="49"/>
      <c r="N40" s="49">
        <v>10.61</v>
      </c>
      <c r="O40" s="49">
        <f>F40*N40</f>
        <v>583.54999999999995</v>
      </c>
      <c r="P40" s="49"/>
      <c r="Q40" s="49">
        <v>11.25</v>
      </c>
      <c r="R40" s="49">
        <f>F40*Q40</f>
        <v>618.75</v>
      </c>
      <c r="W40" s="54" t="str">
        <f t="shared" si="5"/>
        <v>Saindo de   Altos (SESPI), passando por Soturno, Solidade, até Quilombo x Voltando de Quilombo, passando por Solidade, Soturno, até a chegada em   Altos (SESPI)</v>
      </c>
    </row>
    <row r="41" spans="1:23" ht="39.9" customHeight="1" x14ac:dyDescent="0.3">
      <c r="A41" s="69"/>
      <c r="B41" s="69"/>
      <c r="C41" s="88"/>
      <c r="D41" s="30" t="s">
        <v>32</v>
      </c>
      <c r="E41" s="31">
        <f>F40/2</f>
        <v>27.5</v>
      </c>
      <c r="F41" s="69"/>
      <c r="G41" s="86"/>
      <c r="H41" s="83"/>
      <c r="I41" s="50"/>
      <c r="K41" s="49"/>
      <c r="L41" s="49"/>
      <c r="M41" s="49"/>
      <c r="N41" s="49"/>
      <c r="O41" s="49"/>
      <c r="P41" s="49"/>
      <c r="Q41" s="49"/>
      <c r="R41" s="49"/>
    </row>
    <row r="42" spans="1:23" ht="39.9" customHeight="1" x14ac:dyDescent="0.3">
      <c r="A42" s="84" t="s">
        <v>28</v>
      </c>
      <c r="B42" s="84"/>
      <c r="C42" s="84"/>
      <c r="D42" s="84"/>
      <c r="E42" s="84"/>
      <c r="F42" s="84"/>
      <c r="G42" s="84"/>
      <c r="H42" s="27">
        <f>SUM(H38:H41)</f>
        <v>1224.1559999999999</v>
      </c>
      <c r="I42" s="50"/>
      <c r="L42" s="44">
        <f>SUM(L38:L41)</f>
        <v>1275.49</v>
      </c>
      <c r="O42" s="44">
        <f>SUM(O38:O41)</f>
        <v>1170.5659999999998</v>
      </c>
      <c r="R42" s="44">
        <f>SUM(R38:R41)</f>
        <v>1226.412</v>
      </c>
    </row>
    <row r="43" spans="1:23" ht="39.9" customHeight="1" x14ac:dyDescent="0.3">
      <c r="A43" s="84" t="s">
        <v>29</v>
      </c>
      <c r="B43" s="84"/>
      <c r="C43" s="84"/>
      <c r="D43" s="84"/>
      <c r="E43" s="84"/>
      <c r="F43" s="84"/>
      <c r="G43" s="84"/>
      <c r="H43" s="27">
        <f>H42*200</f>
        <v>244831.19999999998</v>
      </c>
      <c r="I43" s="50"/>
    </row>
    <row r="44" spans="1:23" ht="39.9" customHeight="1" x14ac:dyDescent="0.3">
      <c r="A44" s="8"/>
      <c r="B44" s="8"/>
      <c r="C44" s="23"/>
      <c r="D44" s="9"/>
      <c r="E44" s="8"/>
      <c r="F44" s="10"/>
      <c r="G44" s="11"/>
      <c r="H44" s="11"/>
      <c r="I44" s="50"/>
    </row>
    <row r="45" spans="1:23" ht="39.9" customHeight="1" x14ac:dyDescent="0.3">
      <c r="A45" s="85" t="s">
        <v>33</v>
      </c>
      <c r="B45" s="85"/>
      <c r="C45" s="85"/>
      <c r="D45" s="85"/>
      <c r="E45" s="85"/>
      <c r="F45" s="85"/>
      <c r="G45" s="85"/>
      <c r="H45" s="85"/>
      <c r="I45" s="50"/>
    </row>
    <row r="46" spans="1:23" ht="60" customHeight="1" x14ac:dyDescent="0.3">
      <c r="A46" s="37" t="s">
        <v>0</v>
      </c>
      <c r="B46" s="38" t="s">
        <v>2</v>
      </c>
      <c r="C46" s="38" t="s">
        <v>5</v>
      </c>
      <c r="D46" s="39" t="s">
        <v>1</v>
      </c>
      <c r="E46" s="39" t="s">
        <v>45</v>
      </c>
      <c r="F46" s="39" t="s">
        <v>46</v>
      </c>
      <c r="G46" s="40" t="s">
        <v>3</v>
      </c>
      <c r="H46" s="40" t="s">
        <v>47</v>
      </c>
      <c r="I46" s="50"/>
      <c r="N46" s="41" t="s">
        <v>42</v>
      </c>
    </row>
    <row r="47" spans="1:23" ht="39.9" customHeight="1" x14ac:dyDescent="0.3">
      <c r="A47" s="65">
        <v>1</v>
      </c>
      <c r="B47" s="65">
        <v>95</v>
      </c>
      <c r="C47" s="75" t="s">
        <v>4</v>
      </c>
      <c r="D47" s="30" t="s">
        <v>7</v>
      </c>
      <c r="E47" s="31">
        <f>F47/2</f>
        <v>29.6</v>
      </c>
      <c r="F47" s="65">
        <v>59.2</v>
      </c>
      <c r="G47" s="71">
        <f>AVERAGE(K47,N47,Q47)</f>
        <v>14.146666666666667</v>
      </c>
      <c r="H47" s="71">
        <f>F47*G47</f>
        <v>837.48266666666666</v>
      </c>
      <c r="I47" s="50"/>
      <c r="K47" s="49">
        <v>14.25</v>
      </c>
      <c r="L47" s="49">
        <f>F47*K47</f>
        <v>843.6</v>
      </c>
      <c r="M47" s="49"/>
      <c r="N47" s="49">
        <v>13.94</v>
      </c>
      <c r="O47" s="49">
        <f>F47*N47</f>
        <v>825.24800000000005</v>
      </c>
      <c r="P47" s="49"/>
      <c r="Q47" s="49">
        <v>14.25</v>
      </c>
      <c r="R47" s="49">
        <f>F47*Q47</f>
        <v>843.6</v>
      </c>
      <c r="W47" s="54" t="str">
        <f t="shared" si="5"/>
        <v>Saindo de Altos (SESPÌ), passando por Serra do Cedro, Serra da Madalenas, Montanhas x Voltando de Montanhas, passando por Serra da Madalenas, Serra do Cedro, até a chegada em Altos (SESPI)</v>
      </c>
    </row>
    <row r="48" spans="1:23" ht="39.9" customHeight="1" x14ac:dyDescent="0.3">
      <c r="A48" s="66"/>
      <c r="B48" s="66"/>
      <c r="C48" s="76"/>
      <c r="D48" s="32" t="s">
        <v>44</v>
      </c>
      <c r="E48" s="31">
        <f>F47/2</f>
        <v>29.6</v>
      </c>
      <c r="F48" s="66"/>
      <c r="G48" s="72"/>
      <c r="H48" s="72"/>
      <c r="I48" s="50"/>
      <c r="K48" s="49"/>
      <c r="L48" s="49"/>
      <c r="M48" s="49"/>
      <c r="N48" s="49"/>
      <c r="O48" s="49"/>
      <c r="P48" s="49"/>
      <c r="Q48" s="49"/>
      <c r="R48" s="49"/>
    </row>
    <row r="49" spans="1:23" ht="39.9" customHeight="1" x14ac:dyDescent="0.3">
      <c r="A49" s="67">
        <v>2</v>
      </c>
      <c r="B49" s="67">
        <v>30</v>
      </c>
      <c r="C49" s="63" t="s">
        <v>13</v>
      </c>
      <c r="D49" s="33" t="s">
        <v>48</v>
      </c>
      <c r="E49" s="34">
        <f>F49/2</f>
        <v>21.1</v>
      </c>
      <c r="F49" s="67">
        <v>42.2</v>
      </c>
      <c r="G49" s="73">
        <f t="shared" ref="G49" si="68">AVERAGE(K49,N49,Q49)</f>
        <v>15.213333333333333</v>
      </c>
      <c r="H49" s="73">
        <f t="shared" ref="H49" si="69">F49*G49</f>
        <v>642.00266666666664</v>
      </c>
      <c r="I49" s="50"/>
      <c r="K49" s="49">
        <v>15.36</v>
      </c>
      <c r="L49" s="49">
        <f t="shared" ref="L49" si="70">F49*K49</f>
        <v>648.19200000000001</v>
      </c>
      <c r="M49" s="49"/>
      <c r="N49" s="49">
        <v>14.93</v>
      </c>
      <c r="O49" s="49">
        <f t="shared" ref="O49" si="71">F49*N49</f>
        <v>630.04600000000005</v>
      </c>
      <c r="P49" s="49"/>
      <c r="Q49" s="49">
        <v>15.35</v>
      </c>
      <c r="R49" s="49">
        <f t="shared" ref="R49" si="72">F49*Q49</f>
        <v>647.77</v>
      </c>
      <c r="W49" s="54" t="str">
        <f t="shared" si="5"/>
        <v>Saindo de Altos (SESPI), passando por Montanhas, chegando em Brejo Barrinha x Voltando de Brejo Barrinha, passando por Montanhas, até Altos (SESPI)</v>
      </c>
    </row>
    <row r="50" spans="1:23" ht="39.9" customHeight="1" x14ac:dyDescent="0.3">
      <c r="A50" s="68"/>
      <c r="B50" s="68"/>
      <c r="C50" s="64"/>
      <c r="D50" s="33" t="s">
        <v>8</v>
      </c>
      <c r="E50" s="34">
        <f>F49/2</f>
        <v>21.1</v>
      </c>
      <c r="F50" s="68"/>
      <c r="G50" s="74"/>
      <c r="H50" s="74"/>
      <c r="I50" s="50"/>
      <c r="K50" s="49"/>
      <c r="L50" s="49"/>
      <c r="M50" s="49"/>
      <c r="N50" s="49"/>
      <c r="O50" s="49"/>
      <c r="P50" s="49"/>
      <c r="Q50" s="49"/>
      <c r="R50" s="49"/>
    </row>
    <row r="51" spans="1:23" ht="39.9" customHeight="1" x14ac:dyDescent="0.3">
      <c r="A51" s="65">
        <v>3</v>
      </c>
      <c r="B51" s="65">
        <v>25</v>
      </c>
      <c r="C51" s="75" t="s">
        <v>6</v>
      </c>
      <c r="D51" s="30" t="s">
        <v>9</v>
      </c>
      <c r="E51" s="31">
        <f>F51/2</f>
        <v>23.8</v>
      </c>
      <c r="F51" s="65">
        <v>47.6</v>
      </c>
      <c r="G51" s="71">
        <f t="shared" ref="G51" si="73">AVERAGE(K51,N51,Q51)</f>
        <v>11.873333333333335</v>
      </c>
      <c r="H51" s="71">
        <f t="shared" ref="H51" si="74">F51*G51</f>
        <v>565.17066666666676</v>
      </c>
      <c r="I51" s="50"/>
      <c r="K51" s="49">
        <v>11.99</v>
      </c>
      <c r="L51" s="49">
        <f t="shared" ref="L51" si="75">F51*K51</f>
        <v>570.72400000000005</v>
      </c>
      <c r="M51" s="49"/>
      <c r="N51" s="49">
        <v>11.64</v>
      </c>
      <c r="O51" s="49">
        <f t="shared" ref="O51" si="76">F51*N51</f>
        <v>554.06400000000008</v>
      </c>
      <c r="P51" s="49"/>
      <c r="Q51" s="49">
        <v>11.99</v>
      </c>
      <c r="R51" s="49">
        <f t="shared" ref="R51" si="77">F51*Q51</f>
        <v>570.72400000000005</v>
      </c>
      <c r="W51" s="54" t="str">
        <f t="shared" si="5"/>
        <v>Saindo de Altos (SESPÌ), passando por Zundão, chegando em Bom Gosto x Voltando de Bom Gosto, passando por Zundão, até a chegada em Altos (SESPI)</v>
      </c>
    </row>
    <row r="52" spans="1:23" ht="39.9" customHeight="1" x14ac:dyDescent="0.3">
      <c r="A52" s="66"/>
      <c r="B52" s="66"/>
      <c r="C52" s="76"/>
      <c r="D52" s="30" t="s">
        <v>10</v>
      </c>
      <c r="E52" s="31">
        <f>F51/2</f>
        <v>23.8</v>
      </c>
      <c r="F52" s="66"/>
      <c r="G52" s="72"/>
      <c r="H52" s="72"/>
      <c r="I52" s="50"/>
      <c r="K52" s="49"/>
      <c r="L52" s="49"/>
      <c r="M52" s="49"/>
      <c r="N52" s="49"/>
      <c r="O52" s="49"/>
      <c r="P52" s="49"/>
      <c r="Q52" s="49"/>
      <c r="R52" s="49"/>
    </row>
    <row r="53" spans="1:23" ht="39.9" customHeight="1" x14ac:dyDescent="0.3">
      <c r="A53" s="67">
        <v>4</v>
      </c>
      <c r="B53" s="67">
        <v>25</v>
      </c>
      <c r="C53" s="63" t="s">
        <v>6</v>
      </c>
      <c r="D53" s="33" t="s">
        <v>11</v>
      </c>
      <c r="E53" s="34">
        <f>F53/2</f>
        <v>34.700000000000003</v>
      </c>
      <c r="F53" s="67">
        <v>69.400000000000006</v>
      </c>
      <c r="G53" s="73">
        <f t="shared" ref="G53" si="78">AVERAGE(K53,N53,Q53)</f>
        <v>9.76</v>
      </c>
      <c r="H53" s="73">
        <f t="shared" ref="H53" si="79">F53*G53</f>
        <v>677.34400000000005</v>
      </c>
      <c r="I53" s="50"/>
      <c r="K53" s="49">
        <v>9.86</v>
      </c>
      <c r="L53" s="49">
        <f t="shared" ref="L53" si="80">F53*K53</f>
        <v>684.28399999999999</v>
      </c>
      <c r="M53" s="49"/>
      <c r="N53" s="49">
        <v>9.31</v>
      </c>
      <c r="O53" s="49">
        <f t="shared" ref="O53" si="81">F53*N53</f>
        <v>646.11400000000003</v>
      </c>
      <c r="P53" s="49"/>
      <c r="Q53" s="49">
        <v>10.11</v>
      </c>
      <c r="R53" s="49">
        <f t="shared" ref="R53" si="82">F53*Q53</f>
        <v>701.63400000000001</v>
      </c>
      <c r="W53" s="54" t="str">
        <f t="shared" si="5"/>
        <v>Saindo de  Altos (SESPI), passando por Brejinho, Mercês, Poço dos Negros, até a chegada em Ovelhas x Voltando de Ovelhas, passando por Poço dos Negros, Mercês, Brejinho, até  Altos (SESPI)</v>
      </c>
    </row>
    <row r="54" spans="1:23" ht="39.9" customHeight="1" x14ac:dyDescent="0.3">
      <c r="A54" s="68"/>
      <c r="B54" s="68"/>
      <c r="C54" s="64"/>
      <c r="D54" s="33" t="s">
        <v>12</v>
      </c>
      <c r="E54" s="34">
        <f>F53/2</f>
        <v>34.700000000000003</v>
      </c>
      <c r="F54" s="68"/>
      <c r="G54" s="74"/>
      <c r="H54" s="74"/>
      <c r="I54" s="50"/>
      <c r="K54" s="49"/>
      <c r="L54" s="49"/>
      <c r="M54" s="49"/>
      <c r="N54" s="49"/>
      <c r="O54" s="49"/>
      <c r="P54" s="49"/>
      <c r="Q54" s="49"/>
      <c r="R54" s="49"/>
    </row>
    <row r="55" spans="1:23" ht="39.9" customHeight="1" x14ac:dyDescent="0.3">
      <c r="A55" s="89">
        <v>5</v>
      </c>
      <c r="B55" s="65">
        <v>25</v>
      </c>
      <c r="C55" s="75" t="s">
        <v>6</v>
      </c>
      <c r="D55" s="30" t="s">
        <v>57</v>
      </c>
      <c r="E55" s="31">
        <f>F55/2</f>
        <v>46.3</v>
      </c>
      <c r="F55" s="65">
        <v>92.6</v>
      </c>
      <c r="G55" s="71">
        <f t="shared" ref="G55" si="83">AVERAGE(K55,N55,Q55)</f>
        <v>8.6266666666666669</v>
      </c>
      <c r="H55" s="71">
        <f t="shared" ref="H55" si="84">F55*G55</f>
        <v>798.82933333333335</v>
      </c>
      <c r="I55" s="50"/>
      <c r="K55" s="49">
        <v>8.57</v>
      </c>
      <c r="L55" s="49">
        <f t="shared" ref="L55" si="85">F55*K55</f>
        <v>793.58199999999999</v>
      </c>
      <c r="M55" s="49"/>
      <c r="N55" s="49">
        <v>8.06</v>
      </c>
      <c r="O55" s="49">
        <f t="shared" ref="O55" si="86">F55*N55</f>
        <v>746.35599999999999</v>
      </c>
      <c r="P55" s="49"/>
      <c r="Q55" s="49">
        <v>9.25</v>
      </c>
      <c r="R55" s="49">
        <f t="shared" ref="R55" si="87">F55*Q55</f>
        <v>856.55</v>
      </c>
      <c r="W55" s="54" t="str">
        <f t="shared" si="5"/>
        <v>Saindo de Altos (SESPI), passando por Estrela do Norte, Belém, até José Tibúrcio x Voltando de José Tibúrcio, passando por Belém, Estrela do Norte, até a chegada em Altos (SESPI)</v>
      </c>
    </row>
    <row r="56" spans="1:23" ht="39.9" customHeight="1" x14ac:dyDescent="0.3">
      <c r="A56" s="66"/>
      <c r="B56" s="66"/>
      <c r="C56" s="76"/>
      <c r="D56" s="30" t="s">
        <v>58</v>
      </c>
      <c r="E56" s="31">
        <f>F55/2</f>
        <v>46.3</v>
      </c>
      <c r="F56" s="66"/>
      <c r="G56" s="72"/>
      <c r="H56" s="72"/>
      <c r="I56" s="50"/>
      <c r="K56" s="49"/>
      <c r="L56" s="49"/>
      <c r="M56" s="49"/>
      <c r="N56" s="49"/>
      <c r="O56" s="49"/>
      <c r="P56" s="49"/>
      <c r="Q56" s="49"/>
      <c r="R56" s="49"/>
    </row>
    <row r="57" spans="1:23" ht="39.9" customHeight="1" x14ac:dyDescent="0.3">
      <c r="A57" s="67">
        <v>6</v>
      </c>
      <c r="B57" s="67">
        <v>35</v>
      </c>
      <c r="C57" s="63" t="s">
        <v>13</v>
      </c>
      <c r="D57" s="33" t="s">
        <v>49</v>
      </c>
      <c r="E57" s="34">
        <f>F57/2</f>
        <v>29.5</v>
      </c>
      <c r="F57" s="67">
        <v>59</v>
      </c>
      <c r="G57" s="73">
        <f t="shared" ref="G57" si="88">AVERAGE(K57,N57,Q57)</f>
        <v>13.020000000000001</v>
      </c>
      <c r="H57" s="73">
        <f t="shared" ref="H57" si="89">F57*G57</f>
        <v>768.18000000000006</v>
      </c>
      <c r="I57" s="50"/>
      <c r="K57" s="49">
        <v>12.99</v>
      </c>
      <c r="L57" s="49">
        <f t="shared" ref="L57" si="90">F57*K57</f>
        <v>766.41</v>
      </c>
      <c r="M57" s="49"/>
      <c r="N57" s="49">
        <v>12.82</v>
      </c>
      <c r="O57" s="49">
        <f t="shared" ref="O57" si="91">F57*N57</f>
        <v>756.38</v>
      </c>
      <c r="P57" s="49"/>
      <c r="Q57" s="49">
        <v>13.25</v>
      </c>
      <c r="R57" s="49">
        <f t="shared" ref="R57" si="92">F57*Q57</f>
        <v>781.75</v>
      </c>
      <c r="W57" s="54" t="str">
        <f t="shared" si="5"/>
        <v>Saindo de  Altos (SESPI), passando por Prata, Caraíbas, até Quintas x Voltando de Quintas, passando por Caraíbas, Prata, até a chegada em  Altos (SESPI)</v>
      </c>
    </row>
    <row r="58" spans="1:23" ht="39.9" customHeight="1" x14ac:dyDescent="0.3">
      <c r="A58" s="68"/>
      <c r="B58" s="68"/>
      <c r="C58" s="64"/>
      <c r="D58" s="33" t="s">
        <v>50</v>
      </c>
      <c r="E58" s="34">
        <f>F57/2</f>
        <v>29.5</v>
      </c>
      <c r="F58" s="68"/>
      <c r="G58" s="74"/>
      <c r="H58" s="74"/>
      <c r="I58" s="50"/>
      <c r="K58" s="49"/>
      <c r="L58" s="49"/>
      <c r="M58" s="49"/>
      <c r="N58" s="49"/>
      <c r="O58" s="49"/>
      <c r="P58" s="49"/>
      <c r="Q58" s="49"/>
      <c r="R58" s="49"/>
    </row>
    <row r="59" spans="1:23" ht="39.9" customHeight="1" x14ac:dyDescent="0.3">
      <c r="A59" s="65">
        <v>7</v>
      </c>
      <c r="B59" s="65">
        <v>40</v>
      </c>
      <c r="C59" s="75" t="s">
        <v>13</v>
      </c>
      <c r="D59" s="30" t="s">
        <v>16</v>
      </c>
      <c r="E59" s="31">
        <f>F59/2</f>
        <v>27.9</v>
      </c>
      <c r="F59" s="65">
        <v>55.8</v>
      </c>
      <c r="G59" s="71">
        <f t="shared" ref="G59" si="93">AVERAGE(K59,N59,Q59)</f>
        <v>13.556666666666667</v>
      </c>
      <c r="H59" s="71">
        <f t="shared" ref="H59" si="94">F59*G59</f>
        <v>756.46199999999999</v>
      </c>
      <c r="I59" s="50"/>
      <c r="K59" s="49">
        <v>13.87</v>
      </c>
      <c r="L59" s="49">
        <f t="shared" ref="L59" si="95">F59*K59</f>
        <v>773.94599999999991</v>
      </c>
      <c r="M59" s="49"/>
      <c r="N59" s="49">
        <v>13.13</v>
      </c>
      <c r="O59" s="49">
        <f t="shared" ref="O59" si="96">F59*N59</f>
        <v>732.654</v>
      </c>
      <c r="P59" s="49"/>
      <c r="Q59" s="49">
        <v>13.67</v>
      </c>
      <c r="R59" s="49">
        <f t="shared" ref="R59" si="97">F59*Q59</f>
        <v>762.78599999999994</v>
      </c>
      <c r="W59" s="54" t="str">
        <f t="shared" si="5"/>
        <v>Saindo de  Altos (SESPI), passando por Santa Rita, Sete Buritis, até a chegada em Prata x Voltando de Prata, passando por Sete Buritis, Santa Rita, até a chegada em  Altos (SESPI)</v>
      </c>
    </row>
    <row r="60" spans="1:23" ht="39.9" customHeight="1" x14ac:dyDescent="0.3">
      <c r="A60" s="66"/>
      <c r="B60" s="66"/>
      <c r="C60" s="76"/>
      <c r="D60" s="30" t="s">
        <v>17</v>
      </c>
      <c r="E60" s="31">
        <f>F59/2</f>
        <v>27.9</v>
      </c>
      <c r="F60" s="66"/>
      <c r="G60" s="72"/>
      <c r="H60" s="72"/>
      <c r="I60" s="50"/>
      <c r="K60" s="49"/>
      <c r="L60" s="49"/>
      <c r="M60" s="49"/>
      <c r="N60" s="49"/>
      <c r="O60" s="49"/>
      <c r="P60" s="49"/>
      <c r="Q60" s="49"/>
      <c r="R60" s="49"/>
    </row>
    <row r="61" spans="1:23" ht="39.9" customHeight="1" x14ac:dyDescent="0.3">
      <c r="A61" s="67">
        <v>8</v>
      </c>
      <c r="B61" s="67">
        <v>25</v>
      </c>
      <c r="C61" s="63" t="s">
        <v>6</v>
      </c>
      <c r="D61" s="33" t="s">
        <v>51</v>
      </c>
      <c r="E61" s="34">
        <f>F61/2</f>
        <v>27.8</v>
      </c>
      <c r="F61" s="67">
        <v>55.6</v>
      </c>
      <c r="G61" s="73">
        <f t="shared" ref="G61" si="98">AVERAGE(K61,N61,Q61)</f>
        <v>10.799999999999999</v>
      </c>
      <c r="H61" s="73">
        <f t="shared" ref="H61" si="99">F61*G61</f>
        <v>600.4799999999999</v>
      </c>
      <c r="I61" s="50"/>
      <c r="K61" s="49">
        <v>10.87</v>
      </c>
      <c r="L61" s="49">
        <f t="shared" ref="L61" si="100">F61*K61</f>
        <v>604.37199999999996</v>
      </c>
      <c r="M61" s="49"/>
      <c r="N61" s="49">
        <v>10.54</v>
      </c>
      <c r="O61" s="49">
        <f t="shared" ref="O61" si="101">F61*N61</f>
        <v>586.024</v>
      </c>
      <c r="P61" s="49"/>
      <c r="Q61" s="49">
        <v>10.99</v>
      </c>
      <c r="R61" s="49">
        <f t="shared" ref="R61" si="102">F61*Q61</f>
        <v>611.04399999999998</v>
      </c>
      <c r="W61" s="54" t="str">
        <f t="shared" si="5"/>
        <v>Saindo de  Altos (SESPI), passando por Caraíbas, indo até São Pedro x Voltando de São Pedro, passando por Caraíbas, até a chegada em  Altos (SESPI)</v>
      </c>
    </row>
    <row r="62" spans="1:23" ht="39.9" customHeight="1" x14ac:dyDescent="0.3">
      <c r="A62" s="68"/>
      <c r="B62" s="68"/>
      <c r="C62" s="64"/>
      <c r="D62" s="33" t="s">
        <v>52</v>
      </c>
      <c r="E62" s="34">
        <f>F61/2</f>
        <v>27.8</v>
      </c>
      <c r="F62" s="68"/>
      <c r="G62" s="74"/>
      <c r="H62" s="74"/>
      <c r="I62" s="50"/>
      <c r="K62" s="49"/>
      <c r="L62" s="49"/>
      <c r="M62" s="49"/>
      <c r="N62" s="49"/>
      <c r="O62" s="49"/>
      <c r="P62" s="49"/>
      <c r="Q62" s="49"/>
      <c r="R62" s="49"/>
    </row>
    <row r="63" spans="1:23" ht="39.9" customHeight="1" x14ac:dyDescent="0.3">
      <c r="A63" s="65">
        <v>9</v>
      </c>
      <c r="B63" s="65">
        <v>35</v>
      </c>
      <c r="C63" s="75" t="s">
        <v>13</v>
      </c>
      <c r="D63" s="30" t="s">
        <v>53</v>
      </c>
      <c r="E63" s="31">
        <f>F63/2</f>
        <v>24.3</v>
      </c>
      <c r="F63" s="65">
        <v>48.6</v>
      </c>
      <c r="G63" s="71">
        <f t="shared" ref="G63" si="103">AVERAGE(K63,N63,Q63)</f>
        <v>14.193333333333333</v>
      </c>
      <c r="H63" s="71">
        <f t="shared" ref="H63" si="104">F63*G63</f>
        <v>689.79600000000005</v>
      </c>
      <c r="I63" s="50"/>
      <c r="K63" s="49">
        <v>14.26</v>
      </c>
      <c r="L63" s="49">
        <f t="shared" ref="L63" si="105">F63*K63</f>
        <v>693.03600000000006</v>
      </c>
      <c r="M63" s="49"/>
      <c r="N63" s="49">
        <v>13.96</v>
      </c>
      <c r="O63" s="49">
        <f t="shared" ref="O63" si="106">F63*N63</f>
        <v>678.45600000000002</v>
      </c>
      <c r="P63" s="49"/>
      <c r="Q63" s="49">
        <v>14.36</v>
      </c>
      <c r="R63" s="49">
        <f t="shared" ref="R63" si="107">F63*Q63</f>
        <v>697.89599999999996</v>
      </c>
      <c r="W63" s="54" t="str">
        <f t="shared" si="5"/>
        <v>Saindo de  Altos (SESPI), passando por Anajás, Quilombo, Lagoa dos Martins, até a chegada em Sitio Novo x Voltando de Sitio Novo, passando por Lagoa dos Martins, Quilombo, Anajás, até a chegada em  Altos (SESPI)</v>
      </c>
    </row>
    <row r="64" spans="1:23" ht="39.9" customHeight="1" x14ac:dyDescent="0.3">
      <c r="A64" s="66"/>
      <c r="B64" s="66"/>
      <c r="C64" s="76"/>
      <c r="D64" s="30" t="s">
        <v>54</v>
      </c>
      <c r="E64" s="31">
        <f>F63/2</f>
        <v>24.3</v>
      </c>
      <c r="F64" s="66"/>
      <c r="G64" s="72"/>
      <c r="H64" s="72"/>
      <c r="I64" s="50"/>
      <c r="K64" s="49"/>
      <c r="L64" s="49"/>
      <c r="M64" s="49"/>
      <c r="N64" s="49"/>
      <c r="O64" s="49"/>
      <c r="P64" s="49"/>
      <c r="Q64" s="49"/>
      <c r="R64" s="49"/>
    </row>
    <row r="65" spans="1:40" ht="39.9" customHeight="1" x14ac:dyDescent="0.3">
      <c r="A65" s="67">
        <v>10</v>
      </c>
      <c r="B65" s="67">
        <v>30</v>
      </c>
      <c r="C65" s="63" t="s">
        <v>13</v>
      </c>
      <c r="D65" s="33" t="s">
        <v>18</v>
      </c>
      <c r="E65" s="34">
        <f>F65/2</f>
        <v>27.5</v>
      </c>
      <c r="F65" s="67">
        <v>55</v>
      </c>
      <c r="G65" s="73">
        <f t="shared" ref="G65" si="108">AVERAGE(K65,N65,Q65)</f>
        <v>13.663333333333334</v>
      </c>
      <c r="H65" s="73">
        <f t="shared" ref="H65" si="109">F65*G65</f>
        <v>751.48333333333335</v>
      </c>
      <c r="I65" s="50"/>
      <c r="K65" s="49">
        <v>13.89</v>
      </c>
      <c r="L65" s="49">
        <f t="shared" ref="L65" si="110">F65*K65</f>
        <v>763.95</v>
      </c>
      <c r="M65" s="49"/>
      <c r="N65" s="49">
        <v>13.21</v>
      </c>
      <c r="O65" s="49">
        <f t="shared" ref="O65" si="111">F65*N65</f>
        <v>726.55000000000007</v>
      </c>
      <c r="P65" s="49"/>
      <c r="Q65" s="49">
        <v>13.89</v>
      </c>
      <c r="R65" s="49">
        <f t="shared" ref="R65" si="112">F65*Q65</f>
        <v>763.95</v>
      </c>
      <c r="W65" s="54" t="str">
        <f t="shared" si="5"/>
        <v>Saindo de  Altos (SESPI), passando por Soturno, Solidade, indo até Quilombo x Voltando de Quilombo, passando por Solidade, Soturno, até a chegada em  Altos (SESPI)</v>
      </c>
    </row>
    <row r="66" spans="1:40" ht="39.9" customHeight="1" x14ac:dyDescent="0.3">
      <c r="A66" s="68"/>
      <c r="B66" s="68"/>
      <c r="C66" s="64"/>
      <c r="D66" s="33" t="s">
        <v>19</v>
      </c>
      <c r="E66" s="34">
        <f>F65/2</f>
        <v>27.5</v>
      </c>
      <c r="F66" s="68"/>
      <c r="G66" s="74"/>
      <c r="H66" s="74"/>
      <c r="I66" s="50"/>
      <c r="K66" s="49"/>
      <c r="L66" s="49"/>
      <c r="M66" s="49"/>
      <c r="N66" s="49"/>
      <c r="O66" s="49"/>
      <c r="P66" s="49"/>
      <c r="Q66" s="49"/>
      <c r="R66" s="49"/>
    </row>
    <row r="67" spans="1:40" ht="39.9" customHeight="1" x14ac:dyDescent="0.3">
      <c r="A67" s="65">
        <v>11</v>
      </c>
      <c r="B67" s="65">
        <v>25</v>
      </c>
      <c r="C67" s="75" t="s">
        <v>6</v>
      </c>
      <c r="D67" s="30" t="s">
        <v>20</v>
      </c>
      <c r="E67" s="31">
        <f>F67/2</f>
        <v>12</v>
      </c>
      <c r="F67" s="65">
        <v>24</v>
      </c>
      <c r="G67" s="71">
        <f t="shared" ref="G67" si="113">AVERAGE(K67,N67,Q67)</f>
        <v>18.98</v>
      </c>
      <c r="H67" s="71">
        <f t="shared" ref="H67" si="114">F67*G67</f>
        <v>455.52</v>
      </c>
      <c r="K67" s="49">
        <v>18.989999999999998</v>
      </c>
      <c r="L67" s="49">
        <f t="shared" ref="L67" si="115">F67*K67</f>
        <v>455.76</v>
      </c>
      <c r="M67" s="49"/>
      <c r="N67" s="49">
        <v>18.7</v>
      </c>
      <c r="O67" s="49">
        <f t="shared" ref="O67" si="116">F67*N67</f>
        <v>448.79999999999995</v>
      </c>
      <c r="P67" s="49"/>
      <c r="Q67" s="49">
        <v>19.25</v>
      </c>
      <c r="R67" s="49">
        <f t="shared" ref="R67" si="117">F67*Q67</f>
        <v>462</v>
      </c>
      <c r="W67" s="54" t="str">
        <f t="shared" si="5"/>
        <v>Saindo de  Altos (SESPI), passando por Bom Jardim, até a chegada em Modestina Monte x Voltando de Modestina Monte, passando por Bom Jardim, até  Altos (SESPI)</v>
      </c>
    </row>
    <row r="68" spans="1:40" ht="39.9" customHeight="1" x14ac:dyDescent="0.3">
      <c r="A68" s="66"/>
      <c r="B68" s="66"/>
      <c r="C68" s="76"/>
      <c r="D68" s="30" t="s">
        <v>21</v>
      </c>
      <c r="E68" s="31">
        <f>F67/2</f>
        <v>12</v>
      </c>
      <c r="F68" s="66"/>
      <c r="G68" s="72"/>
      <c r="H68" s="72"/>
      <c r="K68" s="49"/>
      <c r="L68" s="49"/>
      <c r="M68" s="49"/>
      <c r="N68" s="49"/>
      <c r="O68" s="49"/>
      <c r="P68" s="49"/>
      <c r="Q68" s="49"/>
      <c r="R68" s="49"/>
    </row>
    <row r="69" spans="1:40" s="14" customFormat="1" ht="39.9" customHeight="1" x14ac:dyDescent="0.35">
      <c r="A69" s="67">
        <v>12</v>
      </c>
      <c r="B69" s="67">
        <v>25</v>
      </c>
      <c r="C69" s="63" t="s">
        <v>6</v>
      </c>
      <c r="D69" s="33" t="s">
        <v>55</v>
      </c>
      <c r="E69" s="34">
        <f>F69/2</f>
        <v>36.799999999999997</v>
      </c>
      <c r="F69" s="67">
        <v>73.599999999999994</v>
      </c>
      <c r="G69" s="73">
        <f t="shared" ref="G69" si="118">AVERAGE(K69,N69,Q69)</f>
        <v>9.59</v>
      </c>
      <c r="H69" s="73">
        <f t="shared" ref="H69" si="119">F69*G69</f>
        <v>705.82399999999996</v>
      </c>
      <c r="I69" s="13"/>
      <c r="J69" s="46"/>
      <c r="K69" s="49">
        <v>9.86</v>
      </c>
      <c r="L69" s="49">
        <f t="shared" ref="L69" si="120">F69*K69</f>
        <v>725.69599999999991</v>
      </c>
      <c r="M69" s="49"/>
      <c r="N69" s="49">
        <v>9.02</v>
      </c>
      <c r="O69" s="49">
        <f t="shared" ref="O69" si="121">F69*N69</f>
        <v>663.87199999999996</v>
      </c>
      <c r="P69" s="49"/>
      <c r="Q69" s="49">
        <v>9.89</v>
      </c>
      <c r="R69" s="49">
        <f t="shared" ref="R69" si="122">F69*Q69</f>
        <v>727.904</v>
      </c>
      <c r="S69" s="46"/>
      <c r="T69" s="46"/>
      <c r="U69" s="46"/>
      <c r="V69" s="55"/>
      <c r="W69" s="54" t="str">
        <f t="shared" si="5"/>
        <v>Saindo de  Altos (SESPI), passando por Palmeiras, Bom Passar, até Antônio Gonçalves x Voltando de Antônio Gonçalves, passando por Bom Passar, Palmeiras, até a chegada em  Altos (SESPI)</v>
      </c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</row>
    <row r="70" spans="1:40" s="14" customFormat="1" ht="39.9" customHeight="1" x14ac:dyDescent="0.35">
      <c r="A70" s="68"/>
      <c r="B70" s="68"/>
      <c r="C70" s="64"/>
      <c r="D70" s="33" t="s">
        <v>56</v>
      </c>
      <c r="E70" s="34">
        <f>F69/2</f>
        <v>36.799999999999997</v>
      </c>
      <c r="F70" s="68"/>
      <c r="G70" s="74"/>
      <c r="H70" s="74"/>
      <c r="I70" s="13"/>
      <c r="J70" s="46"/>
      <c r="K70" s="49"/>
      <c r="L70" s="49"/>
      <c r="M70" s="49"/>
      <c r="N70" s="49"/>
      <c r="O70" s="49"/>
      <c r="P70" s="49"/>
      <c r="Q70" s="49"/>
      <c r="R70" s="49"/>
      <c r="S70" s="46"/>
      <c r="T70" s="46"/>
      <c r="U70" s="46"/>
      <c r="V70" s="55"/>
      <c r="W70" s="54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</row>
    <row r="71" spans="1:40" s="14" customFormat="1" ht="39.9" customHeight="1" x14ac:dyDescent="0.35">
      <c r="A71" s="69">
        <v>13</v>
      </c>
      <c r="B71" s="77">
        <v>40</v>
      </c>
      <c r="C71" s="75" t="s">
        <v>13</v>
      </c>
      <c r="D71" s="35" t="s">
        <v>34</v>
      </c>
      <c r="E71" s="34">
        <f>F71/2</f>
        <v>34</v>
      </c>
      <c r="F71" s="77">
        <v>68</v>
      </c>
      <c r="G71" s="71">
        <f t="shared" ref="G71" si="123">AVERAGE(K71,N71,Q71)</f>
        <v>12.49</v>
      </c>
      <c r="H71" s="71">
        <f t="shared" ref="H71:H73" si="124">F71*G71</f>
        <v>849.32</v>
      </c>
      <c r="I71" s="13"/>
      <c r="J71" s="46"/>
      <c r="K71" s="49">
        <v>12.87</v>
      </c>
      <c r="L71" s="49">
        <f t="shared" ref="L71" si="125">F71*K71</f>
        <v>875.16</v>
      </c>
      <c r="M71" s="49"/>
      <c r="N71" s="49">
        <v>12.12</v>
      </c>
      <c r="O71" s="49">
        <f t="shared" ref="O71" si="126">F71*N71</f>
        <v>824.16</v>
      </c>
      <c r="P71" s="49"/>
      <c r="Q71" s="49">
        <v>12.48</v>
      </c>
      <c r="R71" s="49">
        <f t="shared" ref="R71" si="127">F71*Q71</f>
        <v>848.64</v>
      </c>
      <c r="S71" s="46"/>
      <c r="T71" s="46"/>
      <c r="U71" s="46"/>
      <c r="V71" s="55"/>
      <c r="W71" s="54" t="str">
        <f t="shared" ref="W71:W73" si="128">D71&amp;" x "&amp;D72</f>
        <v>Saindo de Altos (SESPI), passando por Vista Alegre 1, Vista Alegre 2, Mata Velha, até Gavia Bom Gosto x Voltando de Gavia Bom Gosto, passando por Mata Velha, Vista Alegre 2, Vista Alegre 1, até a chegada em Altos (SESPI)</v>
      </c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</row>
    <row r="72" spans="1:40" s="14" customFormat="1" ht="39.9" customHeight="1" x14ac:dyDescent="0.35">
      <c r="A72" s="69"/>
      <c r="B72" s="78"/>
      <c r="C72" s="76"/>
      <c r="D72" s="35" t="s">
        <v>35</v>
      </c>
      <c r="E72" s="34">
        <f t="shared" ref="E72:E74" si="129">F71/2</f>
        <v>34</v>
      </c>
      <c r="F72" s="78"/>
      <c r="G72" s="72"/>
      <c r="H72" s="72"/>
      <c r="I72" s="13"/>
      <c r="J72" s="46"/>
      <c r="K72" s="49"/>
      <c r="L72" s="49"/>
      <c r="M72" s="49"/>
      <c r="N72" s="49"/>
      <c r="O72" s="49"/>
      <c r="P72" s="49"/>
      <c r="Q72" s="49"/>
      <c r="R72" s="49"/>
      <c r="S72" s="46"/>
      <c r="T72" s="46"/>
      <c r="U72" s="46"/>
      <c r="V72" s="55"/>
      <c r="W72" s="54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</row>
    <row r="73" spans="1:40" s="14" customFormat="1" ht="39.9" customHeight="1" x14ac:dyDescent="0.35">
      <c r="A73" s="70">
        <v>14</v>
      </c>
      <c r="B73" s="61">
        <v>35</v>
      </c>
      <c r="C73" s="63" t="s">
        <v>13</v>
      </c>
      <c r="D73" s="36" t="s">
        <v>36</v>
      </c>
      <c r="E73" s="34">
        <f>F73/2</f>
        <v>34</v>
      </c>
      <c r="F73" s="61">
        <v>68</v>
      </c>
      <c r="G73" s="73">
        <f t="shared" ref="G73" si="130">AVERAGE(K73,N73,Q73)</f>
        <v>12.49</v>
      </c>
      <c r="H73" s="73">
        <f t="shared" si="124"/>
        <v>849.32</v>
      </c>
      <c r="I73" s="13"/>
      <c r="J73" s="46"/>
      <c r="K73" s="49">
        <v>12.87</v>
      </c>
      <c r="L73" s="49">
        <f t="shared" ref="L73" si="131">F73*K73</f>
        <v>875.16</v>
      </c>
      <c r="M73" s="49"/>
      <c r="N73" s="49">
        <v>12.12</v>
      </c>
      <c r="O73" s="49">
        <f t="shared" ref="O73" si="132">F73*N73</f>
        <v>824.16</v>
      </c>
      <c r="P73" s="49"/>
      <c r="Q73" s="49">
        <v>12.48</v>
      </c>
      <c r="R73" s="49">
        <f t="shared" ref="R73" si="133">F73*Q73</f>
        <v>848.64</v>
      </c>
      <c r="S73" s="46"/>
      <c r="T73" s="46"/>
      <c r="U73" s="46"/>
      <c r="V73" s="55"/>
      <c r="W73" s="54" t="str">
        <f t="shared" si="128"/>
        <v>Saindo de Altos (SESPI), passando por Surubim/Novo Brejinho, 3 Irmãos, Mercês/4Buritis, até Cézar Leal x Voltando de Cézar Leal, passando por Mercês/4 Buritis, 3 Irmãos, Surubim/Novo Brejinho, até a chegada em Altos (SESPI)</v>
      </c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</row>
    <row r="74" spans="1:40" s="14" customFormat="1" ht="39.9" customHeight="1" x14ac:dyDescent="0.35">
      <c r="A74" s="70"/>
      <c r="B74" s="62"/>
      <c r="C74" s="64"/>
      <c r="D74" s="36" t="s">
        <v>37</v>
      </c>
      <c r="E74" s="34">
        <f t="shared" si="129"/>
        <v>34</v>
      </c>
      <c r="F74" s="62"/>
      <c r="G74" s="74"/>
      <c r="H74" s="74"/>
      <c r="I74" s="13"/>
      <c r="J74" s="46"/>
      <c r="K74" s="49"/>
      <c r="L74" s="49"/>
      <c r="M74" s="49"/>
      <c r="N74" s="49"/>
      <c r="O74" s="49"/>
      <c r="P74" s="49"/>
      <c r="Q74" s="49"/>
      <c r="R74" s="49"/>
      <c r="S74" s="46"/>
      <c r="T74" s="46"/>
      <c r="U74" s="46"/>
      <c r="V74" s="55"/>
      <c r="W74" s="56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</row>
    <row r="75" spans="1:40" s="14" customFormat="1" ht="39.9" customHeight="1" x14ac:dyDescent="0.35">
      <c r="A75" s="57" t="s">
        <v>28</v>
      </c>
      <c r="B75" s="58"/>
      <c r="C75" s="58"/>
      <c r="D75" s="58"/>
      <c r="E75" s="58"/>
      <c r="F75" s="58"/>
      <c r="G75" s="59"/>
      <c r="H75" s="27">
        <f>SUM(H47:H74)</f>
        <v>9947.2146666666667</v>
      </c>
      <c r="I75" s="13"/>
      <c r="J75" s="46"/>
      <c r="K75" s="46"/>
      <c r="L75" s="47">
        <f>SUM(L47:L74)</f>
        <v>10073.871999999999</v>
      </c>
      <c r="M75" s="46"/>
      <c r="N75" s="46"/>
      <c r="O75" s="47">
        <f>SUM(O47:O74)</f>
        <v>9642.8840000000018</v>
      </c>
      <c r="P75" s="46"/>
      <c r="Q75" s="46"/>
      <c r="R75" s="47">
        <f>SUM(R47:R74)</f>
        <v>10124.887999999999</v>
      </c>
      <c r="S75" s="46"/>
      <c r="T75" s="46"/>
      <c r="U75" s="46"/>
      <c r="V75" s="55"/>
      <c r="W75" s="56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</row>
    <row r="76" spans="1:40" s="14" customFormat="1" ht="39.9" customHeight="1" x14ac:dyDescent="0.35">
      <c r="A76" s="57" t="s">
        <v>38</v>
      </c>
      <c r="B76" s="58"/>
      <c r="C76" s="58"/>
      <c r="D76" s="58"/>
      <c r="E76" s="58"/>
      <c r="F76" s="58"/>
      <c r="G76" s="59"/>
      <c r="H76" s="27">
        <f>H75*200</f>
        <v>1989442.9333333333</v>
      </c>
      <c r="I76" s="13"/>
      <c r="J76" s="46"/>
      <c r="K76" s="46"/>
      <c r="L76" s="48"/>
      <c r="M76" s="46"/>
      <c r="N76" s="46"/>
      <c r="O76" s="46"/>
      <c r="P76" s="46"/>
      <c r="Q76" s="46"/>
      <c r="R76" s="46"/>
      <c r="S76" s="46"/>
      <c r="T76" s="46"/>
      <c r="U76" s="46"/>
      <c r="V76" s="55"/>
      <c r="W76" s="56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</row>
    <row r="77" spans="1:40" s="14" customFormat="1" ht="39.9" customHeight="1" x14ac:dyDescent="0.35">
      <c r="C77" s="24"/>
      <c r="D77" s="15"/>
      <c r="E77" s="16"/>
      <c r="G77" s="17"/>
      <c r="H77" s="18"/>
      <c r="I77" s="13"/>
      <c r="J77" s="46"/>
      <c r="K77" s="46"/>
      <c r="L77" s="48"/>
      <c r="M77" s="46"/>
      <c r="N77" s="46"/>
      <c r="O77" s="46"/>
      <c r="P77" s="46"/>
      <c r="Q77" s="46"/>
      <c r="R77" s="46"/>
      <c r="S77" s="46"/>
      <c r="T77" s="46"/>
      <c r="U77" s="46"/>
      <c r="V77" s="55"/>
      <c r="W77" s="56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</row>
    <row r="78" spans="1:40" s="14" customFormat="1" ht="39.9" customHeight="1" x14ac:dyDescent="0.4">
      <c r="A78" s="60" t="s">
        <v>39</v>
      </c>
      <c r="B78" s="60"/>
      <c r="C78" s="60"/>
      <c r="D78" s="60"/>
      <c r="E78" s="60"/>
      <c r="F78" s="60"/>
      <c r="G78" s="60"/>
      <c r="H78" s="28">
        <f>SUM(H75,H42,H33)</f>
        <v>20170.057666666668</v>
      </c>
      <c r="I78" s="13"/>
      <c r="J78" s="46"/>
      <c r="K78" s="46"/>
      <c r="L78" s="48"/>
      <c r="M78" s="46"/>
      <c r="N78" s="46"/>
      <c r="O78" s="46"/>
      <c r="P78" s="46"/>
      <c r="Q78" s="46"/>
      <c r="R78" s="46"/>
      <c r="S78" s="46"/>
      <c r="T78" s="46"/>
      <c r="U78" s="46"/>
      <c r="V78" s="55"/>
      <c r="W78" s="56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</row>
    <row r="79" spans="1:40" s="14" customFormat="1" ht="39.9" customHeight="1" x14ac:dyDescent="0.45">
      <c r="A79" s="60" t="s">
        <v>40</v>
      </c>
      <c r="B79" s="60"/>
      <c r="C79" s="60"/>
      <c r="D79" s="60"/>
      <c r="E79" s="60"/>
      <c r="F79" s="60"/>
      <c r="G79" s="60"/>
      <c r="H79" s="29">
        <f>SUM(H78*200)</f>
        <v>4034011.5333333337</v>
      </c>
      <c r="I79" s="13"/>
      <c r="J79" s="48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55"/>
      <c r="W79" s="56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</row>
    <row r="80" spans="1:40" s="14" customFormat="1" ht="39.9" customHeight="1" x14ac:dyDescent="0.35">
      <c r="C80" s="24"/>
      <c r="D80" s="15"/>
      <c r="E80" s="16"/>
      <c r="G80" s="17"/>
      <c r="H80" s="18"/>
      <c r="I80" s="13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55"/>
      <c r="W80" s="56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</row>
  </sheetData>
  <mergeCells count="193">
    <mergeCell ref="C23:C24"/>
    <mergeCell ref="C25:C26"/>
    <mergeCell ref="C27:C28"/>
    <mergeCell ref="C29:C30"/>
    <mergeCell ref="C31:C32"/>
    <mergeCell ref="C38:C39"/>
    <mergeCell ref="C40:C41"/>
    <mergeCell ref="B23:B24"/>
    <mergeCell ref="A65:A66"/>
    <mergeCell ref="A61:A62"/>
    <mergeCell ref="A55:A56"/>
    <mergeCell ref="A59:A60"/>
    <mergeCell ref="B61:B62"/>
    <mergeCell ref="B63:B64"/>
    <mergeCell ref="A63:A64"/>
    <mergeCell ref="A51:A52"/>
    <mergeCell ref="A57:A58"/>
    <mergeCell ref="A53:A54"/>
    <mergeCell ref="A27:A28"/>
    <mergeCell ref="B25:B26"/>
    <mergeCell ref="B27:B28"/>
    <mergeCell ref="B29:B30"/>
    <mergeCell ref="B31:B32"/>
    <mergeCell ref="B38:B39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F5:F6"/>
    <mergeCell ref="F7:F8"/>
    <mergeCell ref="F9:F10"/>
    <mergeCell ref="F25:F26"/>
    <mergeCell ref="A49:A50"/>
    <mergeCell ref="B47:B48"/>
    <mergeCell ref="B49:B50"/>
    <mergeCell ref="A9:A10"/>
    <mergeCell ref="A21:A22"/>
    <mergeCell ref="A13:A14"/>
    <mergeCell ref="A11:A12"/>
    <mergeCell ref="A15:A16"/>
    <mergeCell ref="A23:A24"/>
    <mergeCell ref="A31:A32"/>
    <mergeCell ref="A29:A30"/>
    <mergeCell ref="A5:A6"/>
    <mergeCell ref="A7:A8"/>
    <mergeCell ref="A17:A18"/>
    <mergeCell ref="A19:A20"/>
    <mergeCell ref="A40:A41"/>
    <mergeCell ref="A38:A39"/>
    <mergeCell ref="A25:A26"/>
    <mergeCell ref="B40:B41"/>
    <mergeCell ref="A47:A48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C47:C48"/>
    <mergeCell ref="C49:C50"/>
    <mergeCell ref="C51:C52"/>
    <mergeCell ref="C53:C54"/>
    <mergeCell ref="C55:C56"/>
    <mergeCell ref="F53:F54"/>
    <mergeCell ref="F55:F56"/>
    <mergeCell ref="B65:B66"/>
    <mergeCell ref="C61:C62"/>
    <mergeCell ref="C63:C64"/>
    <mergeCell ref="C65:C66"/>
    <mergeCell ref="C57:C58"/>
    <mergeCell ref="C59:C60"/>
    <mergeCell ref="F47:F48"/>
    <mergeCell ref="B51:B52"/>
    <mergeCell ref="B53:B54"/>
    <mergeCell ref="B55:B56"/>
    <mergeCell ref="B57:B58"/>
    <mergeCell ref="B59:B60"/>
    <mergeCell ref="G23:G24"/>
    <mergeCell ref="G25:G26"/>
    <mergeCell ref="G27:G28"/>
    <mergeCell ref="F27:F28"/>
    <mergeCell ref="F29:F30"/>
    <mergeCell ref="F49:F50"/>
    <mergeCell ref="F51:F52"/>
    <mergeCell ref="G49:G50"/>
    <mergeCell ref="G51:G52"/>
    <mergeCell ref="G47:G48"/>
    <mergeCell ref="F23:F24"/>
    <mergeCell ref="F38:F39"/>
    <mergeCell ref="F40:F41"/>
    <mergeCell ref="F31:F32"/>
    <mergeCell ref="A36:H36"/>
    <mergeCell ref="A33:G33"/>
    <mergeCell ref="A34:G34"/>
    <mergeCell ref="A42:G42"/>
    <mergeCell ref="A43:G43"/>
    <mergeCell ref="A45:H45"/>
    <mergeCell ref="F63:F64"/>
    <mergeCell ref="F65:F66"/>
    <mergeCell ref="H27:H28"/>
    <mergeCell ref="H29:H30"/>
    <mergeCell ref="H51:H52"/>
    <mergeCell ref="H53:H54"/>
    <mergeCell ref="H55:H56"/>
    <mergeCell ref="G29:G30"/>
    <mergeCell ref="G31:G32"/>
    <mergeCell ref="G38:G39"/>
    <mergeCell ref="G40:G41"/>
    <mergeCell ref="G63:G64"/>
    <mergeCell ref="G65:G66"/>
    <mergeCell ref="G53:G54"/>
    <mergeCell ref="G55:G56"/>
    <mergeCell ref="G57:G58"/>
    <mergeCell ref="G59:G60"/>
    <mergeCell ref="G61:G62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A1:H1"/>
    <mergeCell ref="A2:H2"/>
    <mergeCell ref="A3:H3"/>
    <mergeCell ref="H63:H64"/>
    <mergeCell ref="H65:H66"/>
    <mergeCell ref="F57:F58"/>
    <mergeCell ref="F59:F60"/>
    <mergeCell ref="F61:F62"/>
    <mergeCell ref="H57:H58"/>
    <mergeCell ref="H59:H60"/>
    <mergeCell ref="H61:H62"/>
    <mergeCell ref="F11:F12"/>
    <mergeCell ref="F13:F14"/>
    <mergeCell ref="F15:F16"/>
    <mergeCell ref="F17:F18"/>
    <mergeCell ref="F19:F20"/>
    <mergeCell ref="F21:F22"/>
    <mergeCell ref="H23:H24"/>
    <mergeCell ref="H25:H26"/>
    <mergeCell ref="H31:H32"/>
    <mergeCell ref="H38:H39"/>
    <mergeCell ref="H40:H41"/>
    <mergeCell ref="H47:H48"/>
    <mergeCell ref="H49:H50"/>
    <mergeCell ref="H67:H68"/>
    <mergeCell ref="H69:H70"/>
    <mergeCell ref="H71:H72"/>
    <mergeCell ref="H73:H74"/>
    <mergeCell ref="B67:B68"/>
    <mergeCell ref="C67:C68"/>
    <mergeCell ref="F67:F68"/>
    <mergeCell ref="G67:G68"/>
    <mergeCell ref="B69:B70"/>
    <mergeCell ref="C69:C70"/>
    <mergeCell ref="F69:F70"/>
    <mergeCell ref="G69:G70"/>
    <mergeCell ref="B71:B72"/>
    <mergeCell ref="C71:C72"/>
    <mergeCell ref="F71:F72"/>
    <mergeCell ref="G71:G72"/>
    <mergeCell ref="F73:F74"/>
    <mergeCell ref="G73:G74"/>
    <mergeCell ref="A76:G76"/>
    <mergeCell ref="A78:G78"/>
    <mergeCell ref="A79:G79"/>
    <mergeCell ref="B73:B74"/>
    <mergeCell ref="C73:C74"/>
    <mergeCell ref="A67:A68"/>
    <mergeCell ref="A69:A70"/>
    <mergeCell ref="A71:A72"/>
    <mergeCell ref="A73:A74"/>
    <mergeCell ref="A75:G75"/>
  </mergeCells>
  <printOptions horizontalCentered="1"/>
  <pageMargins left="0.11811023622047245" right="0.11811023622047245" top="0.59055118110236227" bottom="0.39370078740157483" header="0.11811023622047245" footer="0.31496062992125984"/>
  <pageSetup paperSize="9" scale="4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Antenor</dc:creator>
  <cp:lastModifiedBy>Esdras Coelho</cp:lastModifiedBy>
  <cp:lastPrinted>2022-02-12T12:31:40Z</cp:lastPrinted>
  <dcterms:created xsi:type="dcterms:W3CDTF">2018-05-10T20:24:01Z</dcterms:created>
  <dcterms:modified xsi:type="dcterms:W3CDTF">2022-03-10T20:18:31Z</dcterms:modified>
</cp:coreProperties>
</file>